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G:\Desktop\Naujas aplankas\"/>
    </mc:Choice>
  </mc:AlternateContent>
  <xr:revisionPtr revIDLastSave="0" documentId="13_ncr:1_{F1A82852-489F-4CAC-AEC2-29A97F5DC6BB}" xr6:coauthVersionLast="33" xr6:coauthVersionMax="33" xr10:uidLastSave="{00000000-0000-0000-0000-000000000000}"/>
  <bookViews>
    <workbookView xWindow="0" yWindow="0" windowWidth="28800" windowHeight="13005" xr2:uid="{00000000-000D-0000-FFFF-FFFF00000000}"/>
  </bookViews>
  <sheets>
    <sheet name="Напольные конвекторы SC" sheetId="1" r:id="rId1"/>
  </sheets>
  <definedNames>
    <definedName name="_xlnm.Print_Area" localSheetId="0">'Напольные конвекторы SC'!$B$4:$AA$28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9" i="1" l="1"/>
  <c r="G79" i="1"/>
  <c r="H79" i="1"/>
  <c r="I79" i="1"/>
  <c r="J79" i="1"/>
  <c r="K79" i="1"/>
  <c r="L79" i="1"/>
  <c r="M79" i="1"/>
  <c r="N79" i="1"/>
  <c r="O79" i="1"/>
  <c r="P79" i="1"/>
  <c r="F80" i="1"/>
  <c r="G80" i="1"/>
  <c r="H80" i="1"/>
  <c r="I80" i="1"/>
  <c r="J80" i="1"/>
  <c r="K80" i="1"/>
  <c r="L80" i="1"/>
  <c r="M80" i="1"/>
  <c r="N80" i="1"/>
  <c r="O80" i="1"/>
  <c r="P80" i="1"/>
  <c r="F81" i="1"/>
  <c r="G81" i="1"/>
  <c r="H81" i="1"/>
  <c r="I81" i="1"/>
  <c r="J81" i="1"/>
  <c r="K81" i="1"/>
  <c r="L81" i="1"/>
  <c r="M81" i="1"/>
  <c r="N81" i="1"/>
  <c r="O81" i="1"/>
  <c r="P81" i="1"/>
  <c r="F82" i="1"/>
  <c r="G82" i="1"/>
  <c r="H82" i="1"/>
  <c r="I82" i="1"/>
  <c r="J82" i="1"/>
  <c r="K82" i="1"/>
  <c r="L82" i="1"/>
  <c r="M82" i="1"/>
  <c r="N82" i="1"/>
  <c r="O82" i="1"/>
  <c r="P82" i="1"/>
  <c r="F83" i="1"/>
  <c r="G83" i="1"/>
  <c r="H83" i="1"/>
  <c r="I83" i="1"/>
  <c r="J83" i="1"/>
  <c r="K83" i="1"/>
  <c r="L83" i="1"/>
  <c r="M83" i="1"/>
  <c r="N83" i="1"/>
  <c r="O83" i="1"/>
  <c r="P83" i="1"/>
  <c r="F84" i="1"/>
  <c r="G84" i="1"/>
  <c r="H84" i="1"/>
  <c r="I84" i="1"/>
  <c r="J84" i="1"/>
  <c r="K84" i="1"/>
  <c r="L84" i="1"/>
  <c r="M84" i="1"/>
  <c r="N84" i="1"/>
  <c r="O84" i="1"/>
  <c r="P84" i="1"/>
  <c r="F85" i="1"/>
  <c r="G85" i="1"/>
  <c r="H85" i="1"/>
  <c r="I85" i="1"/>
  <c r="J85" i="1"/>
  <c r="K85" i="1"/>
  <c r="L85" i="1"/>
  <c r="M85" i="1"/>
  <c r="N85" i="1"/>
  <c r="O85" i="1"/>
  <c r="P85" i="1"/>
  <c r="F86" i="1"/>
  <c r="G86" i="1"/>
  <c r="H86" i="1"/>
  <c r="I86" i="1"/>
  <c r="J86" i="1"/>
  <c r="K86" i="1"/>
  <c r="L86" i="1"/>
  <c r="M86" i="1"/>
  <c r="N86" i="1"/>
  <c r="O86" i="1"/>
  <c r="P86" i="1"/>
  <c r="F87" i="1"/>
  <c r="G87" i="1"/>
  <c r="H87" i="1"/>
  <c r="I87" i="1"/>
  <c r="J87" i="1"/>
  <c r="K87" i="1"/>
  <c r="L87" i="1"/>
  <c r="M87" i="1"/>
  <c r="N87" i="1"/>
  <c r="O87" i="1"/>
  <c r="P87" i="1"/>
  <c r="F88" i="1"/>
  <c r="G88" i="1"/>
  <c r="H88" i="1"/>
  <c r="I88" i="1"/>
  <c r="J88" i="1"/>
  <c r="K88" i="1"/>
  <c r="L88" i="1"/>
  <c r="M88" i="1"/>
  <c r="N88" i="1"/>
  <c r="O88" i="1"/>
  <c r="P88" i="1"/>
  <c r="F89" i="1"/>
  <c r="G89" i="1"/>
  <c r="H89" i="1"/>
  <c r="I89" i="1"/>
  <c r="J89" i="1"/>
  <c r="K89" i="1"/>
  <c r="L89" i="1"/>
  <c r="M89" i="1"/>
  <c r="N89" i="1"/>
  <c r="O89" i="1"/>
  <c r="P89" i="1"/>
  <c r="F90" i="1"/>
  <c r="G90" i="1"/>
  <c r="H90" i="1"/>
  <c r="I90" i="1"/>
  <c r="J90" i="1"/>
  <c r="K90" i="1"/>
  <c r="L90" i="1"/>
  <c r="M90" i="1"/>
  <c r="N90" i="1"/>
  <c r="O90" i="1"/>
  <c r="P90" i="1"/>
  <c r="F91" i="1"/>
  <c r="G91" i="1"/>
  <c r="H91" i="1"/>
  <c r="I91" i="1"/>
  <c r="J91" i="1"/>
  <c r="K91" i="1"/>
  <c r="L91" i="1"/>
  <c r="M91" i="1"/>
  <c r="N91" i="1"/>
  <c r="O91" i="1"/>
  <c r="P91" i="1"/>
  <c r="F92" i="1"/>
  <c r="G92" i="1"/>
  <c r="H92" i="1"/>
  <c r="I92" i="1"/>
  <c r="J92" i="1"/>
  <c r="K92" i="1"/>
  <c r="L92" i="1"/>
  <c r="M92" i="1"/>
  <c r="N92" i="1"/>
  <c r="O92" i="1"/>
  <c r="P92" i="1"/>
  <c r="F93" i="1"/>
  <c r="G93" i="1"/>
  <c r="H93" i="1"/>
  <c r="I93" i="1"/>
  <c r="J93" i="1"/>
  <c r="K93" i="1"/>
  <c r="L93" i="1"/>
  <c r="M93" i="1"/>
  <c r="N93" i="1"/>
  <c r="O93" i="1"/>
  <c r="P93" i="1"/>
  <c r="F94" i="1"/>
  <c r="G94" i="1"/>
  <c r="H94" i="1"/>
  <c r="I94" i="1"/>
  <c r="J94" i="1"/>
  <c r="K94" i="1"/>
  <c r="L94" i="1"/>
  <c r="M94" i="1"/>
  <c r="N94" i="1"/>
  <c r="O94" i="1"/>
  <c r="P94" i="1"/>
  <c r="F95" i="1"/>
  <c r="G95" i="1"/>
  <c r="H95" i="1"/>
  <c r="I95" i="1"/>
  <c r="J95" i="1"/>
  <c r="K95" i="1"/>
  <c r="L95" i="1"/>
  <c r="M95" i="1"/>
  <c r="N95" i="1"/>
  <c r="O95" i="1"/>
  <c r="P95" i="1"/>
  <c r="F96" i="1"/>
  <c r="G96" i="1"/>
  <c r="H96" i="1"/>
  <c r="I96" i="1"/>
  <c r="J96" i="1"/>
  <c r="K96" i="1"/>
  <c r="L96" i="1"/>
  <c r="M96" i="1"/>
  <c r="N96" i="1"/>
  <c r="O96" i="1"/>
  <c r="P96" i="1"/>
  <c r="F97" i="1"/>
  <c r="G97" i="1"/>
  <c r="H97" i="1"/>
  <c r="I97" i="1"/>
  <c r="J97" i="1"/>
  <c r="K97" i="1"/>
  <c r="L97" i="1"/>
  <c r="M97" i="1"/>
  <c r="N97" i="1"/>
  <c r="O97" i="1"/>
  <c r="P97" i="1"/>
  <c r="F98" i="1"/>
  <c r="G98" i="1"/>
  <c r="H98" i="1"/>
  <c r="I98" i="1"/>
  <c r="J98" i="1"/>
  <c r="K98" i="1"/>
  <c r="L98" i="1"/>
  <c r="M98" i="1"/>
  <c r="N98" i="1"/>
  <c r="O98" i="1"/>
  <c r="P98" i="1"/>
  <c r="F99" i="1"/>
  <c r="G99" i="1"/>
  <c r="H99" i="1"/>
  <c r="I99" i="1"/>
  <c r="J99" i="1"/>
  <c r="K99" i="1"/>
  <c r="L99" i="1"/>
  <c r="M99" i="1"/>
  <c r="N99" i="1"/>
  <c r="O99" i="1"/>
  <c r="P99" i="1"/>
  <c r="F100" i="1"/>
  <c r="G100" i="1"/>
  <c r="H100" i="1"/>
  <c r="I100" i="1"/>
  <c r="J100" i="1"/>
  <c r="K100" i="1"/>
  <c r="L100" i="1"/>
  <c r="M100" i="1"/>
  <c r="N100" i="1"/>
  <c r="O100" i="1"/>
  <c r="P100" i="1"/>
  <c r="F101" i="1"/>
  <c r="G101" i="1"/>
  <c r="H101" i="1"/>
  <c r="I101" i="1"/>
  <c r="J101" i="1"/>
  <c r="K101" i="1"/>
  <c r="L101" i="1"/>
  <c r="M101" i="1"/>
  <c r="N101" i="1"/>
  <c r="O101" i="1"/>
  <c r="P101" i="1"/>
  <c r="F102" i="1"/>
  <c r="G102" i="1"/>
  <c r="H102" i="1"/>
  <c r="I102" i="1"/>
  <c r="J102" i="1"/>
  <c r="K102" i="1"/>
  <c r="L102" i="1"/>
  <c r="M102" i="1"/>
  <c r="N102" i="1"/>
  <c r="O102" i="1"/>
  <c r="P102" i="1"/>
  <c r="F103" i="1"/>
  <c r="G103" i="1"/>
  <c r="H103" i="1"/>
  <c r="I103" i="1"/>
  <c r="J103" i="1"/>
  <c r="K103" i="1"/>
  <c r="L103" i="1"/>
  <c r="M103" i="1"/>
  <c r="N103" i="1"/>
  <c r="O103" i="1"/>
  <c r="P103" i="1"/>
  <c r="F104" i="1"/>
  <c r="G104" i="1"/>
  <c r="H104" i="1"/>
  <c r="I104" i="1"/>
  <c r="J104" i="1"/>
  <c r="K104" i="1"/>
  <c r="L104" i="1"/>
  <c r="M104" i="1"/>
  <c r="N104" i="1"/>
  <c r="O104" i="1"/>
  <c r="P104" i="1"/>
  <c r="F105" i="1"/>
  <c r="G105" i="1"/>
  <c r="H105" i="1"/>
  <c r="I105" i="1"/>
  <c r="J105" i="1"/>
  <c r="K105" i="1"/>
  <c r="L105" i="1"/>
  <c r="M105" i="1"/>
  <c r="N105" i="1"/>
  <c r="O105" i="1"/>
  <c r="P105" i="1"/>
  <c r="F106" i="1"/>
  <c r="G106" i="1"/>
  <c r="H106" i="1"/>
  <c r="I106" i="1"/>
  <c r="J106" i="1"/>
  <c r="K106" i="1"/>
  <c r="L106" i="1"/>
  <c r="M106" i="1"/>
  <c r="N106" i="1"/>
  <c r="O106" i="1"/>
  <c r="P106" i="1"/>
  <c r="F107" i="1"/>
  <c r="G107" i="1"/>
  <c r="H107" i="1"/>
  <c r="I107" i="1"/>
  <c r="J107" i="1"/>
  <c r="K107" i="1"/>
  <c r="L107" i="1"/>
  <c r="M107" i="1"/>
  <c r="N107" i="1"/>
  <c r="O107" i="1"/>
  <c r="P107" i="1"/>
  <c r="F108" i="1"/>
  <c r="G108" i="1"/>
  <c r="H108" i="1"/>
  <c r="I108" i="1"/>
  <c r="J108" i="1"/>
  <c r="K108" i="1"/>
  <c r="L108" i="1"/>
  <c r="M108" i="1"/>
  <c r="N108" i="1"/>
  <c r="O108" i="1"/>
  <c r="P108" i="1"/>
  <c r="F109" i="1"/>
  <c r="G109" i="1"/>
  <c r="H109" i="1"/>
  <c r="I109" i="1"/>
  <c r="J109" i="1"/>
  <c r="K109" i="1"/>
  <c r="L109" i="1"/>
  <c r="M109" i="1"/>
  <c r="N109" i="1"/>
  <c r="O109" i="1"/>
  <c r="P109" i="1"/>
  <c r="F110" i="1"/>
  <c r="G110" i="1"/>
  <c r="H110" i="1"/>
  <c r="I110" i="1"/>
  <c r="J110" i="1"/>
  <c r="K110" i="1"/>
  <c r="L110" i="1"/>
  <c r="M110" i="1"/>
  <c r="N110" i="1"/>
  <c r="O110" i="1"/>
  <c r="P110" i="1"/>
  <c r="F111" i="1"/>
  <c r="G111" i="1"/>
  <c r="H111" i="1"/>
  <c r="I111" i="1"/>
  <c r="J111" i="1"/>
  <c r="K111" i="1"/>
  <c r="L111" i="1"/>
  <c r="M111" i="1"/>
  <c r="N111" i="1"/>
  <c r="O111" i="1"/>
  <c r="P111" i="1"/>
  <c r="F112" i="1"/>
  <c r="G112" i="1"/>
  <c r="H112" i="1"/>
  <c r="I112" i="1"/>
  <c r="J112" i="1"/>
  <c r="K112" i="1"/>
  <c r="L112" i="1"/>
  <c r="M112" i="1"/>
  <c r="N112" i="1"/>
  <c r="O112" i="1"/>
  <c r="P112" i="1"/>
  <c r="F113" i="1"/>
  <c r="G113" i="1"/>
  <c r="H113" i="1"/>
  <c r="I113" i="1"/>
  <c r="J113" i="1"/>
  <c r="K113" i="1"/>
  <c r="L113" i="1"/>
  <c r="M113" i="1"/>
  <c r="N113" i="1"/>
  <c r="O113" i="1"/>
  <c r="P113" i="1"/>
  <c r="F114" i="1"/>
  <c r="G114" i="1"/>
  <c r="H114" i="1"/>
  <c r="I114" i="1"/>
  <c r="J114" i="1"/>
  <c r="K114" i="1"/>
  <c r="L114" i="1"/>
  <c r="M114" i="1"/>
  <c r="N114" i="1"/>
  <c r="O114" i="1"/>
  <c r="P114" i="1"/>
  <c r="F115" i="1"/>
  <c r="G115" i="1"/>
  <c r="H115" i="1"/>
  <c r="I115" i="1"/>
  <c r="J115" i="1"/>
  <c r="K115" i="1"/>
  <c r="L115" i="1"/>
  <c r="M115" i="1"/>
  <c r="N115" i="1"/>
  <c r="O115" i="1"/>
  <c r="P115" i="1"/>
  <c r="F116" i="1"/>
  <c r="G116" i="1"/>
  <c r="H116" i="1"/>
  <c r="I116" i="1"/>
  <c r="J116" i="1"/>
  <c r="K116" i="1"/>
  <c r="L116" i="1"/>
  <c r="M116" i="1"/>
  <c r="N116" i="1"/>
  <c r="O116" i="1"/>
  <c r="P116" i="1"/>
  <c r="F117" i="1"/>
  <c r="G117" i="1"/>
  <c r="H117" i="1"/>
  <c r="I117" i="1"/>
  <c r="J117" i="1"/>
  <c r="K117" i="1"/>
  <c r="L117" i="1"/>
  <c r="M117" i="1"/>
  <c r="N117" i="1"/>
  <c r="O117" i="1"/>
  <c r="P117" i="1"/>
  <c r="F118" i="1"/>
  <c r="G118" i="1"/>
  <c r="H118" i="1"/>
  <c r="I118" i="1"/>
  <c r="J118" i="1"/>
  <c r="K118" i="1"/>
  <c r="L118" i="1"/>
  <c r="M118" i="1"/>
  <c r="N118" i="1"/>
  <c r="O118" i="1"/>
  <c r="P118" i="1"/>
  <c r="F119" i="1"/>
  <c r="G119" i="1"/>
  <c r="H119" i="1"/>
  <c r="I119" i="1"/>
  <c r="J119" i="1"/>
  <c r="K119" i="1"/>
  <c r="L119" i="1"/>
  <c r="M119" i="1"/>
  <c r="N119" i="1"/>
  <c r="O119" i="1"/>
  <c r="P119" i="1"/>
  <c r="F120" i="1"/>
  <c r="G120" i="1"/>
  <c r="H120" i="1"/>
  <c r="I120" i="1"/>
  <c r="J120" i="1"/>
  <c r="K120" i="1"/>
  <c r="L120" i="1"/>
  <c r="M120" i="1"/>
  <c r="N120" i="1"/>
  <c r="O120" i="1"/>
  <c r="P120" i="1"/>
  <c r="F121" i="1"/>
  <c r="G121" i="1"/>
  <c r="H121" i="1"/>
  <c r="I121" i="1"/>
  <c r="J121" i="1"/>
  <c r="K121" i="1"/>
  <c r="L121" i="1"/>
  <c r="M121" i="1"/>
  <c r="N121" i="1"/>
  <c r="O121" i="1"/>
  <c r="P121" i="1"/>
  <c r="F122" i="1"/>
  <c r="G122" i="1"/>
  <c r="H122" i="1"/>
  <c r="I122" i="1"/>
  <c r="J122" i="1"/>
  <c r="K122" i="1"/>
  <c r="L122" i="1"/>
  <c r="M122" i="1"/>
  <c r="N122" i="1"/>
  <c r="O122" i="1"/>
  <c r="P122" i="1"/>
  <c r="F123" i="1"/>
  <c r="G123" i="1"/>
  <c r="H123" i="1"/>
  <c r="I123" i="1"/>
  <c r="J123" i="1"/>
  <c r="K123" i="1"/>
  <c r="L123" i="1"/>
  <c r="M123" i="1"/>
  <c r="N123" i="1"/>
  <c r="O123" i="1"/>
  <c r="P123" i="1"/>
  <c r="F124" i="1"/>
  <c r="G124" i="1"/>
  <c r="H124" i="1"/>
  <c r="I124" i="1"/>
  <c r="J124" i="1"/>
  <c r="K124" i="1"/>
  <c r="L124" i="1"/>
  <c r="M124" i="1"/>
  <c r="N124" i="1"/>
  <c r="O124" i="1"/>
  <c r="P124" i="1"/>
  <c r="F125" i="1"/>
  <c r="G125" i="1"/>
  <c r="H125" i="1"/>
  <c r="I125" i="1"/>
  <c r="J125" i="1"/>
  <c r="K125" i="1"/>
  <c r="L125" i="1"/>
  <c r="M125" i="1"/>
  <c r="N125" i="1"/>
  <c r="O125" i="1"/>
  <c r="P125" i="1"/>
  <c r="F126" i="1"/>
  <c r="G126" i="1"/>
  <c r="H126" i="1"/>
  <c r="I126" i="1"/>
  <c r="J126" i="1"/>
  <c r="K126" i="1"/>
  <c r="L126" i="1"/>
  <c r="M126" i="1"/>
  <c r="N126" i="1"/>
  <c r="O126" i="1"/>
  <c r="P126" i="1"/>
  <c r="F127" i="1"/>
  <c r="G127" i="1"/>
  <c r="H127" i="1"/>
  <c r="I127" i="1"/>
  <c r="J127" i="1"/>
  <c r="K127" i="1"/>
  <c r="L127" i="1"/>
  <c r="M127" i="1"/>
  <c r="N127" i="1"/>
  <c r="O127" i="1"/>
  <c r="P127" i="1"/>
  <c r="F128" i="1"/>
  <c r="G128" i="1"/>
  <c r="H128" i="1"/>
  <c r="I128" i="1"/>
  <c r="J128" i="1"/>
  <c r="K128" i="1"/>
  <c r="L128" i="1"/>
  <c r="M128" i="1"/>
  <c r="N128" i="1"/>
  <c r="O128" i="1"/>
  <c r="P128" i="1"/>
  <c r="F129" i="1"/>
  <c r="G129" i="1"/>
  <c r="H129" i="1"/>
  <c r="I129" i="1"/>
  <c r="J129" i="1"/>
  <c r="K129" i="1"/>
  <c r="L129" i="1"/>
  <c r="M129" i="1"/>
  <c r="N129" i="1"/>
  <c r="O129" i="1"/>
  <c r="P129" i="1"/>
  <c r="F130" i="1"/>
  <c r="G130" i="1"/>
  <c r="H130" i="1"/>
  <c r="I130" i="1"/>
  <c r="J130" i="1"/>
  <c r="K130" i="1"/>
  <c r="L130" i="1"/>
  <c r="M130" i="1"/>
  <c r="N130" i="1"/>
  <c r="O130" i="1"/>
  <c r="P130" i="1"/>
  <c r="F131" i="1"/>
  <c r="G131" i="1"/>
  <c r="H131" i="1"/>
  <c r="I131" i="1"/>
  <c r="J131" i="1"/>
  <c r="K131" i="1"/>
  <c r="L131" i="1"/>
  <c r="M131" i="1"/>
  <c r="N131" i="1"/>
  <c r="O131" i="1"/>
  <c r="P131" i="1"/>
  <c r="F132" i="1"/>
  <c r="G132" i="1"/>
  <c r="H132" i="1"/>
  <c r="I132" i="1"/>
  <c r="J132" i="1"/>
  <c r="K132" i="1"/>
  <c r="L132" i="1"/>
  <c r="M132" i="1"/>
  <c r="N132" i="1"/>
  <c r="O132" i="1"/>
  <c r="P132" i="1"/>
  <c r="F133" i="1"/>
  <c r="G133" i="1"/>
  <c r="H133" i="1"/>
  <c r="I133" i="1"/>
  <c r="J133" i="1"/>
  <c r="K133" i="1"/>
  <c r="L133" i="1"/>
  <c r="M133" i="1"/>
  <c r="N133" i="1"/>
  <c r="O133" i="1"/>
  <c r="P133" i="1"/>
  <c r="F134" i="1"/>
  <c r="G134" i="1"/>
  <c r="H134" i="1"/>
  <c r="I134" i="1"/>
  <c r="J134" i="1"/>
  <c r="K134" i="1"/>
  <c r="L134" i="1"/>
  <c r="M134" i="1"/>
  <c r="N134" i="1"/>
  <c r="O134" i="1"/>
  <c r="P134" i="1"/>
  <c r="F135" i="1"/>
  <c r="G135" i="1"/>
  <c r="H135" i="1"/>
  <c r="I135" i="1"/>
  <c r="J135" i="1"/>
  <c r="K135" i="1"/>
  <c r="L135" i="1"/>
  <c r="M135" i="1"/>
  <c r="N135" i="1"/>
  <c r="O135" i="1"/>
  <c r="P135" i="1"/>
  <c r="F136" i="1"/>
  <c r="G136" i="1"/>
  <c r="H136" i="1"/>
  <c r="I136" i="1"/>
  <c r="J136" i="1"/>
  <c r="K136" i="1"/>
  <c r="L136" i="1"/>
  <c r="M136" i="1"/>
  <c r="N136" i="1"/>
  <c r="O136" i="1"/>
  <c r="P136" i="1"/>
  <c r="F137" i="1"/>
  <c r="G137" i="1"/>
  <c r="H137" i="1"/>
  <c r="I137" i="1"/>
  <c r="J137" i="1"/>
  <c r="K137" i="1"/>
  <c r="L137" i="1"/>
  <c r="M137" i="1"/>
  <c r="N137" i="1"/>
  <c r="O137" i="1"/>
  <c r="P137" i="1"/>
  <c r="F138" i="1"/>
  <c r="G138" i="1"/>
  <c r="H138" i="1"/>
  <c r="I138" i="1"/>
  <c r="J138" i="1"/>
  <c r="K138" i="1"/>
  <c r="L138" i="1"/>
  <c r="M138" i="1"/>
  <c r="N138" i="1"/>
  <c r="O138" i="1"/>
  <c r="P138" i="1"/>
  <c r="F139" i="1"/>
  <c r="G139" i="1"/>
  <c r="H139" i="1"/>
  <c r="I139" i="1"/>
  <c r="J139" i="1"/>
  <c r="K139" i="1"/>
  <c r="L139" i="1"/>
  <c r="M139" i="1"/>
  <c r="N139" i="1"/>
  <c r="O139" i="1"/>
  <c r="P139" i="1"/>
  <c r="F140" i="1"/>
  <c r="G140" i="1"/>
  <c r="H140" i="1"/>
  <c r="I140" i="1"/>
  <c r="J140" i="1"/>
  <c r="K140" i="1"/>
  <c r="L140" i="1"/>
  <c r="M140" i="1"/>
  <c r="N140" i="1"/>
  <c r="O140" i="1"/>
  <c r="P140" i="1"/>
  <c r="F141" i="1"/>
  <c r="G141" i="1"/>
  <c r="H141" i="1"/>
  <c r="I141" i="1"/>
  <c r="J141" i="1"/>
  <c r="K141" i="1"/>
  <c r="L141" i="1"/>
  <c r="M141" i="1"/>
  <c r="N141" i="1"/>
  <c r="O141" i="1"/>
  <c r="P141" i="1"/>
  <c r="F142" i="1"/>
  <c r="G142" i="1"/>
  <c r="H142" i="1"/>
  <c r="I142" i="1"/>
  <c r="J142" i="1"/>
  <c r="K142" i="1"/>
  <c r="L142" i="1"/>
  <c r="M142" i="1"/>
  <c r="N142" i="1"/>
  <c r="O142" i="1"/>
  <c r="P142" i="1"/>
  <c r="F143" i="1"/>
  <c r="G143" i="1"/>
  <c r="H143" i="1"/>
  <c r="I143" i="1"/>
  <c r="J143" i="1"/>
  <c r="K143" i="1"/>
  <c r="L143" i="1"/>
  <c r="M143" i="1"/>
  <c r="N143" i="1"/>
  <c r="O143" i="1"/>
  <c r="P143" i="1"/>
  <c r="F144" i="1"/>
  <c r="G144" i="1"/>
  <c r="H144" i="1"/>
  <c r="I144" i="1"/>
  <c r="J144" i="1"/>
  <c r="K144" i="1"/>
  <c r="L144" i="1"/>
  <c r="M144" i="1"/>
  <c r="N144" i="1"/>
  <c r="O144" i="1"/>
  <c r="P144" i="1"/>
  <c r="F145" i="1"/>
  <c r="G145" i="1"/>
  <c r="H145" i="1"/>
  <c r="I145" i="1"/>
  <c r="J145" i="1"/>
  <c r="K145" i="1"/>
  <c r="L145" i="1"/>
  <c r="M145" i="1"/>
  <c r="N145" i="1"/>
  <c r="O145" i="1"/>
  <c r="P145" i="1"/>
  <c r="F146" i="1"/>
  <c r="G146" i="1"/>
  <c r="H146" i="1"/>
  <c r="I146" i="1"/>
  <c r="J146" i="1"/>
  <c r="K146" i="1"/>
  <c r="L146" i="1"/>
  <c r="M146" i="1"/>
  <c r="N146" i="1"/>
  <c r="O146" i="1"/>
  <c r="P146" i="1"/>
  <c r="F147" i="1"/>
  <c r="G147" i="1"/>
  <c r="H147" i="1"/>
  <c r="I147" i="1"/>
  <c r="J147" i="1"/>
  <c r="K147" i="1"/>
  <c r="L147" i="1"/>
  <c r="M147" i="1"/>
  <c r="N147" i="1"/>
  <c r="O147" i="1"/>
  <c r="P147" i="1"/>
  <c r="F148" i="1"/>
  <c r="G148" i="1"/>
  <c r="H148" i="1"/>
  <c r="I148" i="1"/>
  <c r="J148" i="1"/>
  <c r="K148" i="1"/>
  <c r="L148" i="1"/>
  <c r="M148" i="1"/>
  <c r="N148" i="1"/>
  <c r="O148" i="1"/>
  <c r="P148" i="1"/>
  <c r="F149" i="1"/>
  <c r="G149" i="1"/>
  <c r="H149" i="1"/>
  <c r="I149" i="1"/>
  <c r="J149" i="1"/>
  <c r="K149" i="1"/>
  <c r="L149" i="1"/>
  <c r="M149" i="1"/>
  <c r="N149" i="1"/>
  <c r="O149" i="1"/>
  <c r="P149" i="1"/>
  <c r="F150" i="1"/>
  <c r="G150" i="1"/>
  <c r="H150" i="1"/>
  <c r="I150" i="1"/>
  <c r="J150" i="1"/>
  <c r="K150" i="1"/>
  <c r="L150" i="1"/>
  <c r="M150" i="1"/>
  <c r="N150" i="1"/>
  <c r="O150" i="1"/>
  <c r="P150" i="1"/>
  <c r="F151" i="1"/>
  <c r="G151" i="1"/>
  <c r="H151" i="1"/>
  <c r="I151" i="1"/>
  <c r="J151" i="1"/>
  <c r="K151" i="1"/>
  <c r="L151" i="1"/>
  <c r="M151" i="1"/>
  <c r="N151" i="1"/>
  <c r="O151" i="1"/>
  <c r="P151" i="1"/>
  <c r="F152" i="1"/>
  <c r="G152" i="1"/>
  <c r="H152" i="1"/>
  <c r="I152" i="1"/>
  <c r="J152" i="1"/>
  <c r="K152" i="1"/>
  <c r="L152" i="1"/>
  <c r="M152" i="1"/>
  <c r="N152" i="1"/>
  <c r="O152" i="1"/>
  <c r="P152" i="1"/>
  <c r="F153" i="1"/>
  <c r="G153" i="1"/>
  <c r="H153" i="1"/>
  <c r="I153" i="1"/>
  <c r="J153" i="1"/>
  <c r="K153" i="1"/>
  <c r="L153" i="1"/>
  <c r="M153" i="1"/>
  <c r="N153" i="1"/>
  <c r="O153" i="1"/>
  <c r="P153" i="1"/>
  <c r="F154" i="1"/>
  <c r="G154" i="1"/>
  <c r="H154" i="1"/>
  <c r="I154" i="1"/>
  <c r="J154" i="1"/>
  <c r="K154" i="1"/>
  <c r="L154" i="1"/>
  <c r="M154" i="1"/>
  <c r="N154" i="1"/>
  <c r="O154" i="1"/>
  <c r="P154" i="1"/>
  <c r="F155" i="1"/>
  <c r="G155" i="1"/>
  <c r="H155" i="1"/>
  <c r="I155" i="1"/>
  <c r="J155" i="1"/>
  <c r="K155" i="1"/>
  <c r="L155" i="1"/>
  <c r="M155" i="1"/>
  <c r="N155" i="1"/>
  <c r="O155" i="1"/>
  <c r="P155" i="1"/>
  <c r="F156" i="1"/>
  <c r="G156" i="1"/>
  <c r="H156" i="1"/>
  <c r="I156" i="1"/>
  <c r="J156" i="1"/>
  <c r="K156" i="1"/>
  <c r="L156" i="1"/>
  <c r="M156" i="1"/>
  <c r="N156" i="1"/>
  <c r="O156" i="1"/>
  <c r="P156" i="1"/>
  <c r="F157" i="1"/>
  <c r="G157" i="1"/>
  <c r="H157" i="1"/>
  <c r="I157" i="1"/>
  <c r="J157" i="1"/>
  <c r="K157" i="1"/>
  <c r="L157" i="1"/>
  <c r="M157" i="1"/>
  <c r="N157" i="1"/>
  <c r="O157" i="1"/>
  <c r="P157" i="1"/>
  <c r="F158" i="1"/>
  <c r="G158" i="1"/>
  <c r="H158" i="1"/>
  <c r="I158" i="1"/>
  <c r="J158" i="1"/>
  <c r="K158" i="1"/>
  <c r="L158" i="1"/>
  <c r="M158" i="1"/>
  <c r="N158" i="1"/>
  <c r="O158" i="1"/>
  <c r="P158" i="1"/>
  <c r="F159" i="1"/>
  <c r="G159" i="1"/>
  <c r="H159" i="1"/>
  <c r="I159" i="1"/>
  <c r="J159" i="1"/>
  <c r="K159" i="1"/>
  <c r="L159" i="1"/>
  <c r="M159" i="1"/>
  <c r="N159" i="1"/>
  <c r="O159" i="1"/>
  <c r="P159" i="1"/>
  <c r="F160" i="1"/>
  <c r="G160" i="1"/>
  <c r="H160" i="1"/>
  <c r="I160" i="1"/>
  <c r="J160" i="1"/>
  <c r="K160" i="1"/>
  <c r="L160" i="1"/>
  <c r="M160" i="1"/>
  <c r="N160" i="1"/>
  <c r="O160" i="1"/>
  <c r="P160" i="1"/>
  <c r="F161" i="1"/>
  <c r="G161" i="1"/>
  <c r="H161" i="1"/>
  <c r="I161" i="1"/>
  <c r="J161" i="1"/>
  <c r="K161" i="1"/>
  <c r="L161" i="1"/>
  <c r="M161" i="1"/>
  <c r="N161" i="1"/>
  <c r="O161" i="1"/>
  <c r="P161" i="1"/>
  <c r="F162" i="1"/>
  <c r="G162" i="1"/>
  <c r="H162" i="1"/>
  <c r="I162" i="1"/>
  <c r="J162" i="1"/>
  <c r="K162" i="1"/>
  <c r="L162" i="1"/>
  <c r="M162" i="1"/>
  <c r="N162" i="1"/>
  <c r="O162" i="1"/>
  <c r="P162" i="1"/>
  <c r="F163" i="1"/>
  <c r="G163" i="1"/>
  <c r="H163" i="1"/>
  <c r="I163" i="1"/>
  <c r="J163" i="1"/>
  <c r="K163" i="1"/>
  <c r="L163" i="1"/>
  <c r="M163" i="1"/>
  <c r="N163" i="1"/>
  <c r="O163" i="1"/>
  <c r="P163" i="1"/>
  <c r="F164" i="1"/>
  <c r="G164" i="1"/>
  <c r="H164" i="1"/>
  <c r="I164" i="1"/>
  <c r="J164" i="1"/>
  <c r="K164" i="1"/>
  <c r="L164" i="1"/>
  <c r="M164" i="1"/>
  <c r="N164" i="1"/>
  <c r="O164" i="1"/>
  <c r="P164" i="1"/>
  <c r="F165" i="1"/>
  <c r="G165" i="1"/>
  <c r="H165" i="1"/>
  <c r="I165" i="1"/>
  <c r="J165" i="1"/>
  <c r="K165" i="1"/>
  <c r="L165" i="1"/>
  <c r="M165" i="1"/>
  <c r="N165" i="1"/>
  <c r="O165" i="1"/>
  <c r="P165" i="1"/>
  <c r="F166" i="1"/>
  <c r="G166" i="1"/>
  <c r="H166" i="1"/>
  <c r="I166" i="1"/>
  <c r="J166" i="1"/>
  <c r="K166" i="1"/>
  <c r="L166" i="1"/>
  <c r="M166" i="1"/>
  <c r="N166" i="1"/>
  <c r="O166" i="1"/>
  <c r="P166" i="1"/>
  <c r="F167" i="1"/>
  <c r="G167" i="1"/>
  <c r="H167" i="1"/>
  <c r="I167" i="1"/>
  <c r="J167" i="1"/>
  <c r="K167" i="1"/>
  <c r="L167" i="1"/>
  <c r="M167" i="1"/>
  <c r="N167" i="1"/>
  <c r="O167" i="1"/>
  <c r="P167" i="1"/>
  <c r="F168" i="1"/>
  <c r="G168" i="1"/>
  <c r="H168" i="1"/>
  <c r="I168" i="1"/>
  <c r="J168" i="1"/>
  <c r="K168" i="1"/>
  <c r="L168" i="1"/>
  <c r="M168" i="1"/>
  <c r="N168" i="1"/>
  <c r="O168" i="1"/>
  <c r="P168" i="1"/>
  <c r="F169" i="1"/>
  <c r="G169" i="1"/>
  <c r="H169" i="1"/>
  <c r="I169" i="1"/>
  <c r="J169" i="1"/>
  <c r="K169" i="1"/>
  <c r="L169" i="1"/>
  <c r="M169" i="1"/>
  <c r="N169" i="1"/>
  <c r="O169" i="1"/>
  <c r="P169" i="1"/>
  <c r="F170" i="1"/>
  <c r="G170" i="1"/>
  <c r="H170" i="1"/>
  <c r="I170" i="1"/>
  <c r="J170" i="1"/>
  <c r="K170" i="1"/>
  <c r="L170" i="1"/>
  <c r="M170" i="1"/>
  <c r="N170" i="1"/>
  <c r="O170" i="1"/>
  <c r="P170" i="1"/>
  <c r="F171" i="1"/>
  <c r="G171" i="1"/>
  <c r="H171" i="1"/>
  <c r="I171" i="1"/>
  <c r="J171" i="1"/>
  <c r="K171" i="1"/>
  <c r="L171" i="1"/>
  <c r="M171" i="1"/>
  <c r="N171" i="1"/>
  <c r="O171" i="1"/>
  <c r="P171" i="1"/>
  <c r="F172" i="1"/>
  <c r="G172" i="1"/>
  <c r="H172" i="1"/>
  <c r="I172" i="1"/>
  <c r="J172" i="1"/>
  <c r="K172" i="1"/>
  <c r="L172" i="1"/>
  <c r="M172" i="1"/>
  <c r="N172" i="1"/>
  <c r="O172" i="1"/>
  <c r="P172" i="1"/>
  <c r="F173" i="1"/>
  <c r="G173" i="1"/>
  <c r="H173" i="1"/>
  <c r="I173" i="1"/>
  <c r="J173" i="1"/>
  <c r="K173" i="1"/>
  <c r="L173" i="1"/>
  <c r="M173" i="1"/>
  <c r="N173" i="1"/>
  <c r="O173" i="1"/>
  <c r="P173" i="1"/>
  <c r="F174" i="1"/>
  <c r="G174" i="1"/>
  <c r="H174" i="1"/>
  <c r="I174" i="1"/>
  <c r="J174" i="1"/>
  <c r="K174" i="1"/>
  <c r="L174" i="1"/>
  <c r="M174" i="1"/>
  <c r="N174" i="1"/>
  <c r="O174" i="1"/>
  <c r="P174" i="1"/>
  <c r="F175" i="1"/>
  <c r="G175" i="1"/>
  <c r="H175" i="1"/>
  <c r="I175" i="1"/>
  <c r="J175" i="1"/>
  <c r="K175" i="1"/>
  <c r="L175" i="1"/>
  <c r="M175" i="1"/>
  <c r="N175" i="1"/>
  <c r="O175" i="1"/>
  <c r="P175" i="1"/>
  <c r="F176" i="1"/>
  <c r="G176" i="1"/>
  <c r="H176" i="1"/>
  <c r="I176" i="1"/>
  <c r="J176" i="1"/>
  <c r="K176" i="1"/>
  <c r="L176" i="1"/>
  <c r="M176" i="1"/>
  <c r="N176" i="1"/>
  <c r="O176" i="1"/>
  <c r="P176" i="1"/>
  <c r="F177" i="1"/>
  <c r="G177" i="1"/>
  <c r="H177" i="1"/>
  <c r="I177" i="1"/>
  <c r="J177" i="1"/>
  <c r="K177" i="1"/>
  <c r="L177" i="1"/>
  <c r="M177" i="1"/>
  <c r="N177" i="1"/>
  <c r="O177" i="1"/>
  <c r="P177" i="1"/>
  <c r="F178" i="1"/>
  <c r="G178" i="1"/>
  <c r="H178" i="1"/>
  <c r="I178" i="1"/>
  <c r="J178" i="1"/>
  <c r="K178" i="1"/>
  <c r="L178" i="1"/>
  <c r="M178" i="1"/>
  <c r="N178" i="1"/>
  <c r="O178" i="1"/>
  <c r="P178" i="1"/>
  <c r="F179" i="1"/>
  <c r="G179" i="1"/>
  <c r="H179" i="1"/>
  <c r="I179" i="1"/>
  <c r="J179" i="1"/>
  <c r="K179" i="1"/>
  <c r="L179" i="1"/>
  <c r="M179" i="1"/>
  <c r="N179" i="1"/>
  <c r="O179" i="1"/>
  <c r="P179" i="1"/>
  <c r="F180" i="1"/>
  <c r="G180" i="1"/>
  <c r="H180" i="1"/>
  <c r="I180" i="1"/>
  <c r="J180" i="1"/>
  <c r="K180" i="1"/>
  <c r="L180" i="1"/>
  <c r="M180" i="1"/>
  <c r="N180" i="1"/>
  <c r="O180" i="1"/>
  <c r="P180" i="1"/>
  <c r="F181" i="1"/>
  <c r="G181" i="1"/>
  <c r="H181" i="1"/>
  <c r="I181" i="1"/>
  <c r="J181" i="1"/>
  <c r="K181" i="1"/>
  <c r="L181" i="1"/>
  <c r="M181" i="1"/>
  <c r="N181" i="1"/>
  <c r="O181" i="1"/>
  <c r="P181" i="1"/>
  <c r="F182" i="1"/>
  <c r="G182" i="1"/>
  <c r="H182" i="1"/>
  <c r="I182" i="1"/>
  <c r="J182" i="1"/>
  <c r="K182" i="1"/>
  <c r="L182" i="1"/>
  <c r="M182" i="1"/>
  <c r="N182" i="1"/>
  <c r="O182" i="1"/>
  <c r="P182" i="1"/>
  <c r="F183" i="1"/>
  <c r="G183" i="1"/>
  <c r="H183" i="1"/>
  <c r="I183" i="1"/>
  <c r="J183" i="1"/>
  <c r="K183" i="1"/>
  <c r="L183" i="1"/>
  <c r="M183" i="1"/>
  <c r="N183" i="1"/>
  <c r="O183" i="1"/>
  <c r="P183" i="1"/>
  <c r="F184" i="1"/>
  <c r="G184" i="1"/>
  <c r="H184" i="1"/>
  <c r="I184" i="1"/>
  <c r="J184" i="1"/>
  <c r="K184" i="1"/>
  <c r="L184" i="1"/>
  <c r="M184" i="1"/>
  <c r="N184" i="1"/>
  <c r="O184" i="1"/>
  <c r="P184" i="1"/>
  <c r="F185" i="1"/>
  <c r="G185" i="1"/>
  <c r="H185" i="1"/>
  <c r="I185" i="1"/>
  <c r="J185" i="1"/>
  <c r="K185" i="1"/>
  <c r="L185" i="1"/>
  <c r="M185" i="1"/>
  <c r="N185" i="1"/>
  <c r="O185" i="1"/>
  <c r="P185" i="1"/>
  <c r="F186" i="1"/>
  <c r="G186" i="1"/>
  <c r="H186" i="1"/>
  <c r="I186" i="1"/>
  <c r="J186" i="1"/>
  <c r="K186" i="1"/>
  <c r="L186" i="1"/>
  <c r="M186" i="1"/>
  <c r="N186" i="1"/>
  <c r="O186" i="1"/>
  <c r="P186" i="1"/>
  <c r="F187" i="1"/>
  <c r="G187" i="1"/>
  <c r="H187" i="1"/>
  <c r="I187" i="1"/>
  <c r="J187" i="1"/>
  <c r="K187" i="1"/>
  <c r="L187" i="1"/>
  <c r="M187" i="1"/>
  <c r="N187" i="1"/>
  <c r="O187" i="1"/>
  <c r="P187" i="1"/>
  <c r="F188" i="1"/>
  <c r="G188" i="1"/>
  <c r="H188" i="1"/>
  <c r="I188" i="1"/>
  <c r="J188" i="1"/>
  <c r="K188" i="1"/>
  <c r="L188" i="1"/>
  <c r="M188" i="1"/>
  <c r="N188" i="1"/>
  <c r="O188" i="1"/>
  <c r="P188" i="1"/>
  <c r="F189" i="1"/>
  <c r="G189" i="1"/>
  <c r="H189" i="1"/>
  <c r="I189" i="1"/>
  <c r="J189" i="1"/>
  <c r="K189" i="1"/>
  <c r="L189" i="1"/>
  <c r="M189" i="1"/>
  <c r="N189" i="1"/>
  <c r="O189" i="1"/>
  <c r="P189" i="1"/>
  <c r="F190" i="1"/>
  <c r="G190" i="1"/>
  <c r="H190" i="1"/>
  <c r="I190" i="1"/>
  <c r="J190" i="1"/>
  <c r="K190" i="1"/>
  <c r="L190" i="1"/>
  <c r="M190" i="1"/>
  <c r="N190" i="1"/>
  <c r="O190" i="1"/>
  <c r="P190" i="1"/>
  <c r="F191" i="1"/>
  <c r="G191" i="1"/>
  <c r="H191" i="1"/>
  <c r="I191" i="1"/>
  <c r="J191" i="1"/>
  <c r="K191" i="1"/>
  <c r="L191" i="1"/>
  <c r="M191" i="1"/>
  <c r="N191" i="1"/>
  <c r="O191" i="1"/>
  <c r="P191" i="1"/>
  <c r="F192" i="1"/>
  <c r="G192" i="1"/>
  <c r="H192" i="1"/>
  <c r="I192" i="1"/>
  <c r="J192" i="1"/>
  <c r="K192" i="1"/>
  <c r="L192" i="1"/>
  <c r="M192" i="1"/>
  <c r="N192" i="1"/>
  <c r="O192" i="1"/>
  <c r="P192" i="1"/>
  <c r="F193" i="1"/>
  <c r="G193" i="1"/>
  <c r="H193" i="1"/>
  <c r="I193" i="1"/>
  <c r="J193" i="1"/>
  <c r="K193" i="1"/>
  <c r="L193" i="1"/>
  <c r="M193" i="1"/>
  <c r="N193" i="1"/>
  <c r="O193" i="1"/>
  <c r="P193" i="1"/>
  <c r="F194" i="1"/>
  <c r="G194" i="1"/>
  <c r="H194" i="1"/>
  <c r="I194" i="1"/>
  <c r="J194" i="1"/>
  <c r="K194" i="1"/>
  <c r="L194" i="1"/>
  <c r="M194" i="1"/>
  <c r="N194" i="1"/>
  <c r="O194" i="1"/>
  <c r="P194" i="1"/>
  <c r="F195" i="1"/>
  <c r="G195" i="1"/>
  <c r="H195" i="1"/>
  <c r="I195" i="1"/>
  <c r="J195" i="1"/>
  <c r="K195" i="1"/>
  <c r="L195" i="1"/>
  <c r="M195" i="1"/>
  <c r="N195" i="1"/>
  <c r="O195" i="1"/>
  <c r="P195" i="1"/>
  <c r="F196" i="1"/>
  <c r="G196" i="1"/>
  <c r="H196" i="1"/>
  <c r="I196" i="1"/>
  <c r="J196" i="1"/>
  <c r="K196" i="1"/>
  <c r="L196" i="1"/>
  <c r="M196" i="1"/>
  <c r="N196" i="1"/>
  <c r="O196" i="1"/>
  <c r="P196" i="1"/>
  <c r="F197" i="1"/>
  <c r="G197" i="1"/>
  <c r="H197" i="1"/>
  <c r="I197" i="1"/>
  <c r="J197" i="1"/>
  <c r="K197" i="1"/>
  <c r="L197" i="1"/>
  <c r="M197" i="1"/>
  <c r="N197" i="1"/>
  <c r="O197" i="1"/>
  <c r="P197" i="1"/>
  <c r="F198" i="1"/>
  <c r="G198" i="1"/>
  <c r="H198" i="1"/>
  <c r="I198" i="1"/>
  <c r="J198" i="1"/>
  <c r="K198" i="1"/>
  <c r="L198" i="1"/>
  <c r="M198" i="1"/>
  <c r="N198" i="1"/>
  <c r="O198" i="1"/>
  <c r="P198" i="1"/>
  <c r="F199" i="1"/>
  <c r="G199" i="1"/>
  <c r="H199" i="1"/>
  <c r="I199" i="1"/>
  <c r="J199" i="1"/>
  <c r="K199" i="1"/>
  <c r="L199" i="1"/>
  <c r="M199" i="1"/>
  <c r="N199" i="1"/>
  <c r="O199" i="1"/>
  <c r="P199" i="1"/>
  <c r="F200" i="1"/>
  <c r="G200" i="1"/>
  <c r="H200" i="1"/>
  <c r="I200" i="1"/>
  <c r="J200" i="1"/>
  <c r="K200" i="1"/>
  <c r="L200" i="1"/>
  <c r="M200" i="1"/>
  <c r="N200" i="1"/>
  <c r="O200" i="1"/>
  <c r="P200" i="1"/>
  <c r="F201" i="1"/>
  <c r="G201" i="1"/>
  <c r="H201" i="1"/>
  <c r="I201" i="1"/>
  <c r="J201" i="1"/>
  <c r="K201" i="1"/>
  <c r="L201" i="1"/>
  <c r="M201" i="1"/>
  <c r="N201" i="1"/>
  <c r="O201" i="1"/>
  <c r="P201" i="1"/>
  <c r="F202" i="1"/>
  <c r="G202" i="1"/>
  <c r="H202" i="1"/>
  <c r="I202" i="1"/>
  <c r="J202" i="1"/>
  <c r="K202" i="1"/>
  <c r="L202" i="1"/>
  <c r="M202" i="1"/>
  <c r="N202" i="1"/>
  <c r="O202" i="1"/>
  <c r="P202" i="1"/>
  <c r="F203" i="1"/>
  <c r="G203" i="1"/>
  <c r="H203" i="1"/>
  <c r="I203" i="1"/>
  <c r="J203" i="1"/>
  <c r="K203" i="1"/>
  <c r="L203" i="1"/>
  <c r="M203" i="1"/>
  <c r="N203" i="1"/>
  <c r="O203" i="1"/>
  <c r="P203"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79" i="1"/>
  <c r="AA7" i="1" l="1"/>
  <c r="AB11" i="1"/>
  <c r="AB10" i="1"/>
  <c r="E18" i="1" l="1"/>
  <c r="I18" i="1"/>
  <c r="M18" i="1"/>
  <c r="Q18" i="1"/>
  <c r="U18" i="1"/>
  <c r="Y18" i="1"/>
  <c r="F19" i="1"/>
  <c r="J19" i="1"/>
  <c r="N19" i="1"/>
  <c r="R19" i="1"/>
  <c r="V19" i="1"/>
  <c r="Z19" i="1"/>
  <c r="G20" i="1"/>
  <c r="K20" i="1"/>
  <c r="O20" i="1"/>
  <c r="S20" i="1"/>
  <c r="W20" i="1"/>
  <c r="AA20" i="1"/>
  <c r="H21" i="1"/>
  <c r="L21" i="1"/>
  <c r="P21" i="1"/>
  <c r="T21" i="1"/>
  <c r="X21" i="1"/>
  <c r="E22" i="1"/>
  <c r="I22" i="1"/>
  <c r="M22" i="1"/>
  <c r="Q22" i="1"/>
  <c r="U22" i="1"/>
  <c r="Y22" i="1"/>
  <c r="F23" i="1"/>
  <c r="J23" i="1"/>
  <c r="N23" i="1"/>
  <c r="R23" i="1"/>
  <c r="V23" i="1"/>
  <c r="Z23" i="1"/>
  <c r="G24" i="1"/>
  <c r="K24" i="1"/>
  <c r="O24" i="1"/>
  <c r="S24" i="1"/>
  <c r="W24" i="1"/>
  <c r="AA24" i="1"/>
  <c r="H25" i="1"/>
  <c r="L25" i="1"/>
  <c r="P25" i="1"/>
  <c r="T25" i="1"/>
  <c r="X25" i="1"/>
  <c r="E26" i="1"/>
  <c r="I26" i="1"/>
  <c r="M26" i="1"/>
  <c r="Q26" i="1"/>
  <c r="U26" i="1"/>
  <c r="Y26" i="1"/>
  <c r="F27" i="1"/>
  <c r="J27" i="1"/>
  <c r="N27" i="1"/>
  <c r="R27" i="1"/>
  <c r="V27" i="1"/>
  <c r="Z27" i="1"/>
  <c r="D25" i="1"/>
  <c r="D21" i="1"/>
  <c r="E17" i="1"/>
  <c r="I17" i="1"/>
  <c r="M17" i="1"/>
  <c r="Q17" i="1"/>
  <c r="U17" i="1"/>
  <c r="Y17" i="1"/>
  <c r="AA16" i="1"/>
  <c r="H16" i="1"/>
  <c r="L16" i="1"/>
  <c r="P16" i="1"/>
  <c r="T16" i="1"/>
  <c r="X16" i="1"/>
  <c r="U10" i="1"/>
  <c r="H18" i="1"/>
  <c r="R20" i="1"/>
  <c r="K21" i="1"/>
  <c r="W21" i="1"/>
  <c r="L22" i="1"/>
  <c r="X22" i="1"/>
  <c r="M23" i="1"/>
  <c r="Y23" i="1"/>
  <c r="F24" i="1"/>
  <c r="R24" i="1"/>
  <c r="F18" i="1"/>
  <c r="J18" i="1"/>
  <c r="N18" i="1"/>
  <c r="R18" i="1"/>
  <c r="V18" i="1"/>
  <c r="Z18" i="1"/>
  <c r="G19" i="1"/>
  <c r="K19" i="1"/>
  <c r="O19" i="1"/>
  <c r="S19" i="1"/>
  <c r="W19" i="1"/>
  <c r="AA19" i="1"/>
  <c r="H20" i="1"/>
  <c r="L20" i="1"/>
  <c r="P20" i="1"/>
  <c r="T20" i="1"/>
  <c r="X20" i="1"/>
  <c r="E21" i="1"/>
  <c r="I21" i="1"/>
  <c r="M21" i="1"/>
  <c r="Q21" i="1"/>
  <c r="U21" i="1"/>
  <c r="Y21" i="1"/>
  <c r="F22" i="1"/>
  <c r="J22" i="1"/>
  <c r="N22" i="1"/>
  <c r="R22" i="1"/>
  <c r="V22" i="1"/>
  <c r="Z22" i="1"/>
  <c r="G23" i="1"/>
  <c r="K23" i="1"/>
  <c r="O23" i="1"/>
  <c r="S23" i="1"/>
  <c r="W23" i="1"/>
  <c r="AA23" i="1"/>
  <c r="H24" i="1"/>
  <c r="L24" i="1"/>
  <c r="P24" i="1"/>
  <c r="T24" i="1"/>
  <c r="X24" i="1"/>
  <c r="E25" i="1"/>
  <c r="I25" i="1"/>
  <c r="M25" i="1"/>
  <c r="Q25" i="1"/>
  <c r="U25" i="1"/>
  <c r="Y25" i="1"/>
  <c r="F26" i="1"/>
  <c r="J26" i="1"/>
  <c r="N26" i="1"/>
  <c r="R26" i="1"/>
  <c r="V26" i="1"/>
  <c r="Z26" i="1"/>
  <c r="G27" i="1"/>
  <c r="K27" i="1"/>
  <c r="O27" i="1"/>
  <c r="S27" i="1"/>
  <c r="W27" i="1"/>
  <c r="AA27" i="1"/>
  <c r="D24" i="1"/>
  <c r="D20" i="1"/>
  <c r="F17" i="1"/>
  <c r="J17" i="1"/>
  <c r="N17" i="1"/>
  <c r="R17" i="1"/>
  <c r="V17" i="1"/>
  <c r="Z17" i="1"/>
  <c r="E16" i="1"/>
  <c r="I16" i="1"/>
  <c r="M16" i="1"/>
  <c r="Q16" i="1"/>
  <c r="U16" i="1"/>
  <c r="Y16" i="1"/>
  <c r="P18" i="1"/>
  <c r="X18" i="1"/>
  <c r="I19" i="1"/>
  <c r="Q19" i="1"/>
  <c r="Y19" i="1"/>
  <c r="J20" i="1"/>
  <c r="V20" i="1"/>
  <c r="G21" i="1"/>
  <c r="S21" i="1"/>
  <c r="H22" i="1"/>
  <c r="T22" i="1"/>
  <c r="E23" i="1"/>
  <c r="U23" i="1"/>
  <c r="G18" i="1"/>
  <c r="K18" i="1"/>
  <c r="O18" i="1"/>
  <c r="S18" i="1"/>
  <c r="W18" i="1"/>
  <c r="AA18" i="1"/>
  <c r="H19" i="1"/>
  <c r="L19" i="1"/>
  <c r="P19" i="1"/>
  <c r="T19" i="1"/>
  <c r="X19" i="1"/>
  <c r="E20" i="1"/>
  <c r="I20" i="1"/>
  <c r="M20" i="1"/>
  <c r="Q20" i="1"/>
  <c r="U20" i="1"/>
  <c r="Y20" i="1"/>
  <c r="F21" i="1"/>
  <c r="J21" i="1"/>
  <c r="N21" i="1"/>
  <c r="R21" i="1"/>
  <c r="V21" i="1"/>
  <c r="Z21" i="1"/>
  <c r="G22" i="1"/>
  <c r="K22" i="1"/>
  <c r="O22" i="1"/>
  <c r="S22" i="1"/>
  <c r="W22" i="1"/>
  <c r="AA22" i="1"/>
  <c r="H23" i="1"/>
  <c r="L23" i="1"/>
  <c r="P23" i="1"/>
  <c r="T23" i="1"/>
  <c r="X23" i="1"/>
  <c r="E24" i="1"/>
  <c r="I24" i="1"/>
  <c r="M24" i="1"/>
  <c r="Q24" i="1"/>
  <c r="U24" i="1"/>
  <c r="Y24" i="1"/>
  <c r="F25" i="1"/>
  <c r="J25" i="1"/>
  <c r="N25" i="1"/>
  <c r="R25" i="1"/>
  <c r="V25" i="1"/>
  <c r="Z25" i="1"/>
  <c r="G26" i="1"/>
  <c r="K26" i="1"/>
  <c r="O26" i="1"/>
  <c r="S26" i="1"/>
  <c r="W26" i="1"/>
  <c r="AA26" i="1"/>
  <c r="H27" i="1"/>
  <c r="L27" i="1"/>
  <c r="P27" i="1"/>
  <c r="T27" i="1"/>
  <c r="X27" i="1"/>
  <c r="D27" i="1"/>
  <c r="D23" i="1"/>
  <c r="D19" i="1"/>
  <c r="G17" i="1"/>
  <c r="K17" i="1"/>
  <c r="O17" i="1"/>
  <c r="S17" i="1"/>
  <c r="W17" i="1"/>
  <c r="AA17" i="1"/>
  <c r="F16" i="1"/>
  <c r="J16" i="1"/>
  <c r="N16" i="1"/>
  <c r="R16" i="1"/>
  <c r="V16" i="1"/>
  <c r="Z16" i="1"/>
  <c r="L18" i="1"/>
  <c r="T18" i="1"/>
  <c r="E19" i="1"/>
  <c r="M19" i="1"/>
  <c r="U19" i="1"/>
  <c r="F20" i="1"/>
  <c r="N20" i="1"/>
  <c r="Z20" i="1"/>
  <c r="O21" i="1"/>
  <c r="AA21" i="1"/>
  <c r="P22" i="1"/>
  <c r="I23" i="1"/>
  <c r="Q23" i="1"/>
  <c r="J24" i="1"/>
  <c r="G25" i="1"/>
  <c r="W25" i="1"/>
  <c r="P26" i="1"/>
  <c r="I27" i="1"/>
  <c r="Y27" i="1"/>
  <c r="H17" i="1"/>
  <c r="X17" i="1"/>
  <c r="O16" i="1"/>
  <c r="L26" i="1"/>
  <c r="N24" i="1"/>
  <c r="K25" i="1"/>
  <c r="AA25" i="1"/>
  <c r="T26" i="1"/>
  <c r="M27" i="1"/>
  <c r="D26" i="1"/>
  <c r="L17" i="1"/>
  <c r="D17" i="1"/>
  <c r="S16" i="1"/>
  <c r="S25" i="1"/>
  <c r="V24" i="1"/>
  <c r="O25" i="1"/>
  <c r="H26" i="1"/>
  <c r="X26" i="1"/>
  <c r="Q27" i="1"/>
  <c r="D22" i="1"/>
  <c r="P17" i="1"/>
  <c r="G16" i="1"/>
  <c r="W16" i="1"/>
  <c r="Z24" i="1"/>
  <c r="E27" i="1"/>
  <c r="U27" i="1"/>
  <c r="D18" i="1"/>
  <c r="T17" i="1"/>
  <c r="K16" i="1"/>
  <c r="D16" i="1"/>
</calcChain>
</file>

<file path=xl/sharedStrings.xml><?xml version="1.0" encoding="utf-8"?>
<sst xmlns="http://schemas.openxmlformats.org/spreadsheetml/2006/main" count="32" uniqueCount="32">
  <si>
    <t>Plotis,
cm</t>
  </si>
  <si>
    <t>Aukštis,
cm</t>
  </si>
  <si>
    <t>Ilgis, cm</t>
  </si>
  <si>
    <t>dT,
°C</t>
  </si>
  <si>
    <t>n</t>
  </si>
  <si>
    <t>15-08</t>
  </si>
  <si>
    <t>15-13</t>
  </si>
  <si>
    <t>15-18</t>
  </si>
  <si>
    <t>15-23</t>
  </si>
  <si>
    <t>20-08</t>
  </si>
  <si>
    <t>20-13</t>
  </si>
  <si>
    <t>20-18</t>
  </si>
  <si>
    <t>20-23</t>
  </si>
  <si>
    <t>25-08</t>
  </si>
  <si>
    <t>25-13</t>
  </si>
  <si>
    <t>25-18</t>
  </si>
  <si>
    <t>25-23</t>
  </si>
  <si>
    <t>koef=(ΔT/50)n</t>
  </si>
  <si>
    <t>Tipas</t>
  </si>
  <si>
    <t>Ширина,
см</t>
  </si>
  <si>
    <t>Высота,
см</t>
  </si>
  <si>
    <t>Длина, см</t>
  </si>
  <si>
    <t xml:space="preserve">Температура входящей воды, °C </t>
  </si>
  <si>
    <t xml:space="preserve">Температура выходящей воды, °C </t>
  </si>
  <si>
    <t xml:space="preserve">Температура помещения, °C </t>
  </si>
  <si>
    <t xml:space="preserve">∆T, °C </t>
  </si>
  <si>
    <t xml:space="preserve">Необходимая тепл. мощность, Вт </t>
  </si>
  <si>
    <t xml:space="preserve">Погрешность + </t>
  </si>
  <si>
    <t xml:space="preserve">Погрешность - </t>
  </si>
  <si>
    <t xml:space="preserve">Максимальная длина, см </t>
  </si>
  <si>
    <t>Данные в таблице основаны на результатах испытаний согласно EN442 независимой аккредитованной лабораторией</t>
  </si>
  <si>
    <r>
      <t xml:space="preserve">Тепловая мощность
напольных конвекторов, </t>
    </r>
    <r>
      <rPr>
        <b/>
        <sz val="40"/>
        <rFont val="Arial Narrow"/>
        <family val="2"/>
        <charset val="186"/>
      </rPr>
      <t>Вт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</si>
</sst>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
    <numFmt numFmtId="166" formatCode="0.0000"/>
  </numFmts>
  <fonts count="23" x14ac:knownFonts="1">
    <font>
      <sz val="12"/>
      <color theme="1"/>
      <name val="Calibri"/>
      <family val="2"/>
      <charset val="186"/>
    </font>
    <font>
      <sz val="10"/>
      <name val="Arial"/>
      <family val="2"/>
      <charset val="186"/>
    </font>
    <font>
      <sz val="10"/>
      <color indexed="8"/>
      <name val="Calibri"/>
      <family val="2"/>
      <charset val="186"/>
    </font>
    <font>
      <sz val="12"/>
      <name val="Times New Roman"/>
      <family val="1"/>
      <charset val="186"/>
    </font>
    <font>
      <b/>
      <i/>
      <sz val="14"/>
      <name val="Arial Narrow"/>
      <family val="2"/>
      <charset val="186"/>
    </font>
    <font>
      <b/>
      <sz val="20"/>
      <color rgb="FFFF0000"/>
      <name val="Arial Narrow"/>
      <family val="2"/>
      <charset val="186"/>
    </font>
    <font>
      <sz val="18"/>
      <name val="Arial Narrow"/>
      <family val="2"/>
      <charset val="186"/>
    </font>
    <font>
      <sz val="40"/>
      <name val="Arial Narrow"/>
      <family val="2"/>
      <charset val="186"/>
    </font>
    <font>
      <b/>
      <sz val="40"/>
      <name val="Arial Narrow"/>
      <family val="2"/>
      <charset val="186"/>
    </font>
    <font>
      <sz val="11"/>
      <color rgb="FFFF0000"/>
      <name val="Arial Narrow"/>
      <family val="2"/>
      <charset val="186"/>
    </font>
    <font>
      <sz val="11"/>
      <name val="Arial Narrow"/>
      <family val="2"/>
      <charset val="186"/>
    </font>
    <font>
      <b/>
      <sz val="32"/>
      <name val="Arial Narrow"/>
      <family val="2"/>
      <charset val="186"/>
    </font>
    <font>
      <b/>
      <sz val="18"/>
      <name val="Arial Narrow"/>
      <family val="2"/>
      <charset val="186"/>
    </font>
    <font>
      <b/>
      <sz val="14"/>
      <name val="Arial Narrow"/>
      <family val="2"/>
      <charset val="186"/>
    </font>
    <font>
      <b/>
      <sz val="24"/>
      <name val="Arial Narrow"/>
      <family val="2"/>
      <charset val="186"/>
    </font>
    <font>
      <b/>
      <sz val="16"/>
      <name val="Arial Narrow"/>
      <family val="2"/>
      <charset val="186"/>
    </font>
    <font>
      <i/>
      <sz val="11"/>
      <color theme="0"/>
      <name val="Arial Narrow"/>
      <family val="2"/>
      <charset val="186"/>
    </font>
    <font>
      <sz val="11"/>
      <color theme="0"/>
      <name val="Arial Narrow"/>
      <family val="2"/>
      <charset val="186"/>
    </font>
    <font>
      <b/>
      <i/>
      <sz val="16"/>
      <name val="Arial Narrow"/>
      <family val="2"/>
      <charset val="186"/>
    </font>
    <font>
      <sz val="16"/>
      <name val="Arial Narrow"/>
      <family val="2"/>
      <charset val="186"/>
    </font>
    <font>
      <b/>
      <i/>
      <sz val="12"/>
      <name val="Arial Narrow"/>
      <family val="2"/>
      <charset val="186"/>
    </font>
    <font>
      <sz val="12"/>
      <color theme="1"/>
      <name val="Arial Narrow"/>
      <family val="2"/>
      <charset val="186"/>
    </font>
    <font>
      <b/>
      <sz val="11"/>
      <name val="Arial Narrow"/>
      <family val="2"/>
      <charset val="186"/>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indexed="22"/>
        <bgColor indexed="31"/>
      </patternFill>
    </fill>
  </fills>
  <borders count="1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5">
    <xf numFmtId="0" fontId="0" fillId="0" borderId="0"/>
    <xf numFmtId="0" fontId="1" fillId="0" borderId="0"/>
    <xf numFmtId="9" fontId="2" fillId="0" borderId="0" applyFont="0" applyFill="0" applyBorder="0" applyAlignment="0" applyProtection="0"/>
    <xf numFmtId="0" fontId="3" fillId="0" borderId="0"/>
    <xf numFmtId="0" fontId="1" fillId="0" borderId="0"/>
  </cellStyleXfs>
  <cellXfs count="84">
    <xf numFmtId="0" fontId="0" fillId="0" borderId="0" xfId="0"/>
    <xf numFmtId="0" fontId="5" fillId="0" borderId="0" xfId="1" applyFont="1" applyAlignment="1" applyProtection="1">
      <alignment horizontal="left" vertical="center"/>
      <protection locked="0"/>
    </xf>
    <xf numFmtId="0" fontId="6" fillId="0" borderId="1" xfId="1" applyFont="1" applyFill="1" applyBorder="1" applyAlignment="1" applyProtection="1">
      <alignment horizontal="right" vertical="center"/>
      <protection locked="0"/>
    </xf>
    <xf numFmtId="0" fontId="7" fillId="0" borderId="0" xfId="1" applyFont="1" applyBorder="1" applyAlignment="1" applyProtection="1">
      <alignment horizontal="center" vertical="center" wrapText="1"/>
      <protection locked="0"/>
    </xf>
    <xf numFmtId="164" fontId="4" fillId="5" borderId="14" xfId="3" applyNumberFormat="1" applyFont="1" applyFill="1" applyBorder="1" applyAlignment="1" applyProtection="1">
      <alignment horizontal="center" vertical="center" wrapText="1"/>
      <protection hidden="1"/>
    </xf>
    <xf numFmtId="0" fontId="4" fillId="5" borderId="15" xfId="3" applyFont="1" applyFill="1" applyBorder="1" applyAlignment="1" applyProtection="1">
      <alignment horizontal="center" vertical="center" wrapText="1"/>
      <protection hidden="1"/>
    </xf>
    <xf numFmtId="0" fontId="4" fillId="5" borderId="16" xfId="3"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11" fillId="0" borderId="0" xfId="1" applyFont="1" applyBorder="1" applyAlignment="1" applyProtection="1">
      <alignment horizontal="center" wrapText="1"/>
      <protection locked="0"/>
    </xf>
    <xf numFmtId="0" fontId="10" fillId="0" borderId="0" xfId="1" applyFont="1" applyBorder="1" applyAlignment="1" applyProtection="1">
      <alignment horizontal="center" vertical="center"/>
      <protection locked="0"/>
    </xf>
    <xf numFmtId="0" fontId="12" fillId="0" borderId="2" xfId="1" applyFont="1" applyFill="1" applyBorder="1" applyAlignment="1" applyProtection="1">
      <alignment horizontal="center" vertical="center"/>
      <protection locked="0"/>
    </xf>
    <xf numFmtId="0" fontId="13" fillId="0" borderId="0" xfId="1" applyFont="1" applyFill="1" applyBorder="1" applyAlignment="1" applyProtection="1">
      <alignment horizontal="right" vertical="center"/>
      <protection locked="0"/>
    </xf>
    <xf numFmtId="0" fontId="12" fillId="0" borderId="2" xfId="1" applyFont="1" applyFill="1" applyBorder="1" applyAlignment="1" applyProtection="1">
      <alignment horizontal="center" vertical="center"/>
      <protection hidden="1"/>
    </xf>
    <xf numFmtId="0" fontId="8" fillId="0" borderId="0" xfId="1" applyFont="1" applyBorder="1" applyAlignment="1" applyProtection="1">
      <alignment horizontal="center" vertical="center" wrapText="1"/>
      <protection locked="0"/>
    </xf>
    <xf numFmtId="0" fontId="6" fillId="0" borderId="0" xfId="1" applyFont="1" applyAlignment="1" applyProtection="1">
      <alignment horizontal="center" vertical="center"/>
      <protection locked="0"/>
    </xf>
    <xf numFmtId="0" fontId="14" fillId="0" borderId="0" xfId="1" applyFont="1" applyBorder="1" applyAlignment="1" applyProtection="1">
      <alignment vertical="center" wrapText="1"/>
      <protection locked="0"/>
    </xf>
    <xf numFmtId="3" fontId="12" fillId="0" borderId="2" xfId="1" applyNumberFormat="1" applyFont="1" applyFill="1" applyBorder="1" applyAlignment="1" applyProtection="1">
      <alignment horizontal="center" vertical="center"/>
      <protection locked="0"/>
    </xf>
    <xf numFmtId="0" fontId="15" fillId="0" borderId="0" xfId="1" applyFont="1" applyFill="1" applyBorder="1" applyAlignment="1" applyProtection="1">
      <alignment horizontal="left" vertical="center"/>
      <protection locked="0"/>
    </xf>
    <xf numFmtId="0" fontId="16" fillId="0" borderId="0" xfId="1" applyFont="1" applyFill="1" applyBorder="1" applyAlignment="1" applyProtection="1">
      <alignment horizontal="center" vertical="center"/>
      <protection locked="0"/>
    </xf>
    <xf numFmtId="2" fontId="17" fillId="0" borderId="0" xfId="1" applyNumberFormat="1" applyFont="1" applyAlignment="1" applyProtection="1">
      <alignment horizontal="center" vertical="center"/>
    </xf>
    <xf numFmtId="9" fontId="12" fillId="0" borderId="2" xfId="2" applyFont="1" applyFill="1" applyBorder="1" applyAlignment="1" applyProtection="1">
      <alignment horizontal="center" vertical="center"/>
      <protection locked="0"/>
    </xf>
    <xf numFmtId="0" fontId="17" fillId="0" borderId="0" xfId="1" applyFont="1" applyAlignment="1" applyProtection="1">
      <alignment horizontal="center" vertical="center"/>
      <protection locked="0"/>
    </xf>
    <xf numFmtId="0" fontId="16" fillId="0" borderId="0" xfId="1" applyFont="1" applyAlignment="1" applyProtection="1">
      <alignment horizontal="center" vertical="center"/>
      <protection hidden="1"/>
    </xf>
    <xf numFmtId="0" fontId="13" fillId="0" borderId="0" xfId="1" applyFont="1" applyAlignment="1" applyProtection="1">
      <alignment horizontal="left" vertical="center"/>
      <protection locked="0"/>
    </xf>
    <xf numFmtId="0" fontId="12" fillId="0" borderId="0" xfId="1" applyFont="1" applyAlignment="1" applyProtection="1">
      <alignment horizontal="left" vertical="center"/>
      <protection locked="0"/>
    </xf>
    <xf numFmtId="0" fontId="10" fillId="0" borderId="0" xfId="1" applyFont="1" applyAlignment="1" applyProtection="1">
      <alignment horizontal="center" vertical="center"/>
      <protection hidden="1"/>
    </xf>
    <xf numFmtId="0" fontId="10" fillId="0" borderId="0" xfId="1" applyFont="1" applyBorder="1" applyAlignment="1" applyProtection="1">
      <alignment horizontal="center" vertical="center"/>
      <protection hidden="1"/>
    </xf>
    <xf numFmtId="164" fontId="18" fillId="2" borderId="2" xfId="3" applyNumberFormat="1" applyFont="1" applyFill="1" applyBorder="1" applyAlignment="1" applyProtection="1">
      <alignment horizontal="center" vertical="center"/>
      <protection hidden="1"/>
    </xf>
    <xf numFmtId="1" fontId="18" fillId="2" borderId="6" xfId="3" applyNumberFormat="1" applyFont="1" applyFill="1" applyBorder="1" applyAlignment="1" applyProtection="1">
      <alignment horizontal="center" vertical="center"/>
      <protection hidden="1"/>
    </xf>
    <xf numFmtId="164" fontId="18" fillId="2" borderId="6" xfId="3" applyNumberFormat="1" applyFont="1" applyFill="1" applyBorder="1" applyAlignment="1" applyProtection="1">
      <alignment horizontal="center" vertical="center"/>
      <protection hidden="1"/>
    </xf>
    <xf numFmtId="3" fontId="19" fillId="3" borderId="7" xfId="1" applyNumberFormat="1" applyFont="1" applyFill="1" applyBorder="1" applyAlignment="1" applyProtection="1">
      <alignment horizontal="right" vertical="center"/>
      <protection hidden="1"/>
    </xf>
    <xf numFmtId="1" fontId="18" fillId="2" borderId="8" xfId="3" applyNumberFormat="1" applyFont="1" applyFill="1" applyBorder="1" applyAlignment="1" applyProtection="1">
      <alignment horizontal="center" vertical="center"/>
      <protection hidden="1"/>
    </xf>
    <xf numFmtId="3" fontId="19" fillId="3" borderId="9" xfId="1" applyNumberFormat="1" applyFont="1" applyFill="1" applyBorder="1" applyAlignment="1" applyProtection="1">
      <alignment horizontal="right" vertical="center"/>
      <protection hidden="1"/>
    </xf>
    <xf numFmtId="3" fontId="19" fillId="0" borderId="9" xfId="1" applyNumberFormat="1" applyFont="1" applyFill="1" applyBorder="1" applyAlignment="1" applyProtection="1">
      <alignment horizontal="right" vertical="center"/>
      <protection hidden="1"/>
    </xf>
    <xf numFmtId="3" fontId="19" fillId="0" borderId="10" xfId="1" applyNumberFormat="1" applyFont="1" applyFill="1" applyBorder="1" applyAlignment="1" applyProtection="1">
      <alignment horizontal="right" vertical="center"/>
      <protection hidden="1"/>
    </xf>
    <xf numFmtId="3" fontId="19" fillId="0" borderId="11" xfId="1" applyNumberFormat="1" applyFont="1" applyFill="1" applyBorder="1" applyAlignment="1" applyProtection="1">
      <alignment horizontal="right" vertical="center"/>
      <protection hidden="1"/>
    </xf>
    <xf numFmtId="0" fontId="16" fillId="0" borderId="0" xfId="1" applyFont="1" applyAlignment="1" applyProtection="1">
      <alignment horizontal="center" vertical="center"/>
      <protection locked="0"/>
    </xf>
    <xf numFmtId="3" fontId="19" fillId="3" borderId="12" xfId="1" applyNumberFormat="1" applyFont="1" applyFill="1" applyBorder="1" applyAlignment="1" applyProtection="1">
      <alignment horizontal="right" vertical="center"/>
      <protection hidden="1"/>
    </xf>
    <xf numFmtId="1" fontId="18" fillId="2" borderId="13" xfId="3" applyNumberFormat="1" applyFont="1" applyFill="1" applyBorder="1" applyAlignment="1" applyProtection="1">
      <alignment horizontal="center" vertical="center"/>
      <protection hidden="1"/>
    </xf>
    <xf numFmtId="3" fontId="19" fillId="0" borderId="0" xfId="1" applyNumberFormat="1" applyFont="1" applyFill="1" applyBorder="1" applyAlignment="1" applyProtection="1">
      <alignment horizontal="center" vertical="center"/>
      <protection hidden="1"/>
    </xf>
    <xf numFmtId="0" fontId="9" fillId="0" borderId="0" xfId="1" applyFont="1" applyAlignment="1" applyProtection="1">
      <alignment horizontal="center" vertical="center"/>
      <protection locked="0"/>
    </xf>
    <xf numFmtId="164" fontId="20" fillId="2" borderId="2" xfId="3" applyNumberFormat="1" applyFont="1" applyFill="1" applyBorder="1" applyAlignment="1" applyProtection="1">
      <alignment horizontal="center" vertical="center" wrapText="1"/>
      <protection hidden="1"/>
    </xf>
    <xf numFmtId="0" fontId="20" fillId="2" borderId="2" xfId="3" applyFont="1" applyFill="1" applyBorder="1" applyAlignment="1" applyProtection="1">
      <alignment horizontal="center" vertical="center" wrapText="1"/>
      <protection hidden="1"/>
    </xf>
    <xf numFmtId="0" fontId="20" fillId="2" borderId="3" xfId="3" applyFont="1" applyFill="1" applyBorder="1" applyAlignment="1" applyProtection="1">
      <alignment horizontal="center" vertical="center"/>
      <protection hidden="1"/>
    </xf>
    <xf numFmtId="0" fontId="20" fillId="2" borderId="4" xfId="3" applyFont="1" applyFill="1" applyBorder="1" applyAlignment="1" applyProtection="1">
      <alignment horizontal="center" vertical="center"/>
      <protection hidden="1"/>
    </xf>
    <xf numFmtId="0" fontId="20" fillId="2" borderId="5" xfId="3" applyFont="1" applyFill="1" applyBorder="1" applyAlignment="1" applyProtection="1">
      <alignment horizontal="center" vertical="center"/>
      <protection hidden="1"/>
    </xf>
    <xf numFmtId="164" fontId="20" fillId="2" borderId="2" xfId="3" applyNumberFormat="1" applyFont="1" applyFill="1" applyBorder="1" applyAlignment="1" applyProtection="1">
      <alignment horizontal="center" vertical="center"/>
      <protection hidden="1"/>
    </xf>
    <xf numFmtId="0" fontId="20" fillId="2" borderId="2" xfId="3" applyFont="1" applyFill="1" applyBorder="1" applyAlignment="1" applyProtection="1">
      <alignment horizontal="center" vertical="center"/>
      <protection hidden="1"/>
    </xf>
    <xf numFmtId="164" fontId="20" fillId="2" borderId="2" xfId="3" applyNumberFormat="1" applyFont="1" applyFill="1" applyBorder="1" applyAlignment="1" applyProtection="1">
      <alignment horizontal="center" vertical="center"/>
      <protection hidden="1"/>
    </xf>
    <xf numFmtId="3" fontId="20" fillId="2" borderId="7" xfId="3" applyNumberFormat="1" applyFont="1" applyFill="1" applyBorder="1" applyAlignment="1" applyProtection="1">
      <alignment horizontal="center" vertical="center"/>
      <protection hidden="1"/>
    </xf>
    <xf numFmtId="164" fontId="20" fillId="2" borderId="7" xfId="3" applyNumberFormat="1" applyFont="1" applyFill="1" applyBorder="1" applyAlignment="1" applyProtection="1">
      <alignment horizontal="center" vertical="center"/>
      <protection hidden="1"/>
    </xf>
    <xf numFmtId="3" fontId="19" fillId="3" borderId="7" xfId="4" applyNumberFormat="1" applyFont="1" applyFill="1" applyBorder="1" applyAlignment="1" applyProtection="1">
      <alignment horizontal="center" vertical="center"/>
      <protection hidden="1"/>
    </xf>
    <xf numFmtId="3" fontId="20" fillId="2" borderId="9" xfId="3" applyNumberFormat="1" applyFont="1" applyFill="1" applyBorder="1" applyAlignment="1" applyProtection="1">
      <alignment horizontal="center" vertical="center"/>
      <protection hidden="1"/>
    </xf>
    <xf numFmtId="164" fontId="20" fillId="2" borderId="9" xfId="3" applyNumberFormat="1" applyFont="1" applyFill="1" applyBorder="1" applyAlignment="1" applyProtection="1">
      <alignment horizontal="center" vertical="center"/>
      <protection hidden="1"/>
    </xf>
    <xf numFmtId="3" fontId="19" fillId="3" borderId="9" xfId="4" applyNumberFormat="1" applyFont="1" applyFill="1" applyBorder="1" applyAlignment="1" applyProtection="1">
      <alignment horizontal="center" vertical="center"/>
      <protection hidden="1"/>
    </xf>
    <xf numFmtId="3" fontId="20" fillId="2" borderId="10" xfId="3" applyNumberFormat="1" applyFont="1" applyFill="1" applyBorder="1" applyAlignment="1" applyProtection="1">
      <alignment horizontal="center" vertical="center"/>
      <protection hidden="1"/>
    </xf>
    <xf numFmtId="164" fontId="20" fillId="2" borderId="10" xfId="3" applyNumberFormat="1" applyFont="1" applyFill="1" applyBorder="1" applyAlignment="1" applyProtection="1">
      <alignment horizontal="center" vertical="center"/>
      <protection hidden="1"/>
    </xf>
    <xf numFmtId="3" fontId="19" fillId="0" borderId="10" xfId="4" applyNumberFormat="1" applyFont="1" applyFill="1" applyBorder="1" applyAlignment="1" applyProtection="1">
      <alignment horizontal="center" vertical="center"/>
      <protection hidden="1"/>
    </xf>
    <xf numFmtId="1" fontId="20" fillId="2" borderId="7" xfId="3" applyNumberFormat="1" applyFont="1" applyFill="1" applyBorder="1" applyAlignment="1" applyProtection="1">
      <alignment horizontal="center" vertical="center"/>
      <protection hidden="1"/>
    </xf>
    <xf numFmtId="1" fontId="20" fillId="2" borderId="9" xfId="3" applyNumberFormat="1" applyFont="1" applyFill="1" applyBorder="1" applyAlignment="1" applyProtection="1">
      <alignment horizontal="center" vertical="center"/>
      <protection hidden="1"/>
    </xf>
    <xf numFmtId="3" fontId="19" fillId="0" borderId="9" xfId="4" applyNumberFormat="1" applyFont="1" applyFill="1" applyBorder="1" applyAlignment="1" applyProtection="1">
      <alignment horizontal="center" vertical="center"/>
      <protection hidden="1"/>
    </xf>
    <xf numFmtId="1" fontId="20" fillId="2" borderId="11" xfId="3" applyNumberFormat="1" applyFont="1" applyFill="1" applyBorder="1" applyAlignment="1" applyProtection="1">
      <alignment horizontal="center" vertical="center"/>
      <protection hidden="1"/>
    </xf>
    <xf numFmtId="164" fontId="20" fillId="2" borderId="11" xfId="3" applyNumberFormat="1" applyFont="1" applyFill="1" applyBorder="1" applyAlignment="1" applyProtection="1">
      <alignment horizontal="center" vertical="center"/>
      <protection hidden="1"/>
    </xf>
    <xf numFmtId="3" fontId="19" fillId="0" borderId="11" xfId="4" applyNumberFormat="1" applyFont="1" applyFill="1" applyBorder="1" applyAlignment="1" applyProtection="1">
      <alignment horizontal="center" vertical="center"/>
      <protection hidden="1"/>
    </xf>
    <xf numFmtId="1" fontId="20" fillId="2" borderId="12" xfId="3" applyNumberFormat="1" applyFont="1" applyFill="1" applyBorder="1" applyAlignment="1" applyProtection="1">
      <alignment horizontal="center" vertical="center"/>
      <protection hidden="1"/>
    </xf>
    <xf numFmtId="164" fontId="20" fillId="2" borderId="12" xfId="3" applyNumberFormat="1" applyFont="1" applyFill="1" applyBorder="1" applyAlignment="1" applyProtection="1">
      <alignment horizontal="center" vertical="center"/>
      <protection hidden="1"/>
    </xf>
    <xf numFmtId="3" fontId="19" fillId="3" borderId="12" xfId="4" applyNumberFormat="1" applyFont="1" applyFill="1" applyBorder="1" applyAlignment="1" applyProtection="1">
      <alignment horizontal="center" vertical="center"/>
      <protection hidden="1"/>
    </xf>
    <xf numFmtId="0" fontId="21" fillId="4" borderId="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4" borderId="2" xfId="1" applyFont="1" applyFill="1" applyBorder="1" applyAlignment="1" applyProtection="1">
      <alignment horizontal="center" vertical="center"/>
      <protection locked="0"/>
    </xf>
    <xf numFmtId="166" fontId="10" fillId="0" borderId="2" xfId="1" applyNumberFormat="1" applyFont="1" applyBorder="1" applyAlignment="1" applyProtection="1">
      <alignment horizontal="center" vertical="center"/>
      <protection locked="0"/>
    </xf>
    <xf numFmtId="0" fontId="21" fillId="4" borderId="8" xfId="0" applyFont="1" applyFill="1" applyBorder="1" applyAlignment="1">
      <alignment horizontal="center" vertical="center" wrapText="1"/>
    </xf>
    <xf numFmtId="49" fontId="10" fillId="0" borderId="2" xfId="1" applyNumberFormat="1" applyFont="1" applyBorder="1" applyAlignment="1" applyProtection="1">
      <alignment horizontal="center" vertical="center"/>
      <protection locked="0"/>
    </xf>
    <xf numFmtId="49" fontId="10" fillId="0" borderId="0" xfId="1" applyNumberFormat="1" applyFont="1" applyAlignment="1" applyProtection="1">
      <alignment horizontal="center" vertical="center"/>
      <protection locked="0"/>
    </xf>
    <xf numFmtId="165" fontId="21" fillId="0" borderId="7" xfId="0" applyNumberFormat="1" applyFont="1" applyBorder="1" applyAlignment="1">
      <alignment horizontal="center" vertical="center"/>
    </xf>
    <xf numFmtId="4" fontId="21" fillId="0" borderId="0" xfId="0" applyNumberFormat="1" applyFont="1" applyFill="1" applyBorder="1" applyAlignment="1">
      <alignment horizontal="center" vertical="center"/>
    </xf>
    <xf numFmtId="166" fontId="10" fillId="0" borderId="7" xfId="1" applyNumberFormat="1" applyFont="1" applyBorder="1" applyAlignment="1" applyProtection="1">
      <alignment horizontal="center" vertical="center"/>
      <protection locked="0"/>
    </xf>
    <xf numFmtId="165" fontId="21" fillId="0" borderId="9" xfId="0" applyNumberFormat="1" applyFont="1" applyBorder="1" applyAlignment="1">
      <alignment horizontal="center" vertical="center"/>
    </xf>
    <xf numFmtId="166" fontId="10" fillId="0" borderId="9" xfId="1" applyNumberFormat="1" applyFont="1" applyBorder="1" applyAlignment="1" applyProtection="1">
      <alignment horizontal="center" vertical="center"/>
      <protection locked="0"/>
    </xf>
    <xf numFmtId="166" fontId="10" fillId="0" borderId="11" xfId="1" applyNumberFormat="1" applyFont="1" applyBorder="1" applyAlignment="1" applyProtection="1">
      <alignment horizontal="center" vertical="center"/>
      <protection locked="0"/>
    </xf>
    <xf numFmtId="0" fontId="18" fillId="2" borderId="3" xfId="3" applyFont="1" applyFill="1" applyBorder="1" applyAlignment="1" applyProtection="1">
      <alignment horizontal="center" vertical="center"/>
      <protection hidden="1"/>
    </xf>
    <xf numFmtId="0" fontId="18" fillId="2" borderId="4" xfId="3" applyFont="1" applyFill="1" applyBorder="1" applyAlignment="1" applyProtection="1">
      <alignment horizontal="center" vertical="center"/>
      <protection hidden="1"/>
    </xf>
    <xf numFmtId="0" fontId="18" fillId="2" borderId="5" xfId="3" applyFont="1" applyFill="1" applyBorder="1" applyAlignment="1" applyProtection="1">
      <alignment horizontal="center" vertical="center"/>
      <protection hidden="1"/>
    </xf>
  </cellXfs>
  <cellStyles count="5">
    <cellStyle name="Įprastas" xfId="0" builtinId="0"/>
    <cellStyle name="Normal 2" xfId="1" xr:uid="{00000000-0005-0000-0000-000001000000}"/>
    <cellStyle name="Normal 2 2" xfId="4" xr:uid="{00000000-0005-0000-0000-000002000000}"/>
    <cellStyle name="Normal_EN442" xfId="3" xr:uid="{00000000-0005-0000-0000-000003000000}"/>
    <cellStyle name="Percent 4" xfId="2" xr:uid="{00000000-0005-0000-0000-000004000000}"/>
  </cellStyles>
  <dxfs count="2">
    <dxf>
      <font>
        <b/>
        <i val="0"/>
        <color theme="0"/>
      </font>
      <fill>
        <patternFill>
          <bgColor theme="2" tint="-0.89996032593768116"/>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265521</xdr:colOff>
      <xdr:row>2</xdr:row>
      <xdr:rowOff>149226</xdr:rowOff>
    </xdr:from>
    <xdr:to>
      <xdr:col>17</xdr:col>
      <xdr:colOff>215016</xdr:colOff>
      <xdr:row>5</xdr:row>
      <xdr:rowOff>270358</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56178" y="584655"/>
          <a:ext cx="4750095" cy="915789"/>
        </a:xfrm>
        <a:prstGeom prst="rect">
          <a:avLst/>
        </a:prstGeom>
        <a:noFill/>
        <a:ln w="9525">
          <a:noFill/>
          <a:miter lim="800000"/>
          <a:headEnd/>
          <a:tailEnd/>
        </a:ln>
      </xdr:spPr>
    </xdr:pic>
    <xdr:clientData/>
  </xdr:twoCellAnchor>
  <xdr:twoCellAnchor editAs="oneCell">
    <xdr:from>
      <xdr:col>1</xdr:col>
      <xdr:colOff>40966</xdr:colOff>
      <xdr:row>2</xdr:row>
      <xdr:rowOff>61281</xdr:rowOff>
    </xdr:from>
    <xdr:to>
      <xdr:col>9</xdr:col>
      <xdr:colOff>308411</xdr:colOff>
      <xdr:row>11</xdr:row>
      <xdr:rowOff>271225</xdr:rowOff>
    </xdr:to>
    <xdr:pic>
      <xdr:nvPicPr>
        <xdr:cNvPr id="3" name="Picture 2" descr="C:\Users\Donatas\Desktop\SC koreguotas.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5509" y="845052"/>
          <a:ext cx="6057284" cy="2806459"/>
        </a:xfrm>
        <a:prstGeom prst="rect">
          <a:avLst/>
        </a:prstGeom>
        <a:noFill/>
        <a:ln>
          <a:noFill/>
        </a:ln>
      </xdr:spPr>
    </xdr:pic>
    <xdr:clientData/>
  </xdr:twoCellAnchor>
  <xdr:twoCellAnchor editAs="oneCell">
    <xdr:from>
      <xdr:col>18</xdr:col>
      <xdr:colOff>684440</xdr:colOff>
      <xdr:row>9</xdr:row>
      <xdr:rowOff>112667</xdr:rowOff>
    </xdr:from>
    <xdr:to>
      <xdr:col>21</xdr:col>
      <xdr:colOff>532393</xdr:colOff>
      <xdr:row>11</xdr:row>
      <xdr:rowOff>224972</xdr:rowOff>
    </xdr:to>
    <xdr:pic>
      <xdr:nvPicPr>
        <xdr:cNvPr id="4" name="Picture 2">
          <a:extLst>
            <a:ext uri="{FF2B5EF4-FFF2-40B4-BE49-F238E27FC236}">
              <a16:creationId xmlns:a16="http://schemas.microsoft.com/office/drawing/2014/main" id="{9345F640-31E5-47A8-8439-8F40E75E6CBE}"/>
            </a:ext>
          </a:extLst>
        </xdr:cNvPr>
        <xdr:cNvPicPr>
          <a:picLocks noChangeAspect="1"/>
        </xdr:cNvPicPr>
      </xdr:nvPicPr>
      <xdr:blipFill>
        <a:blip xmlns:r="http://schemas.openxmlformats.org/officeDocument/2006/relationships" r:embed="rId3"/>
        <a:stretch>
          <a:fillRect/>
        </a:stretch>
      </xdr:blipFill>
      <xdr:spPr>
        <a:xfrm>
          <a:off x="13061497" y="2529296"/>
          <a:ext cx="1905353" cy="72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B297"/>
  <sheetViews>
    <sheetView showGridLines="0" showZeros="0" tabSelected="1" zoomScale="70" zoomScaleNormal="70" workbookViewId="0">
      <selection activeCell="AA4" sqref="AA4"/>
    </sheetView>
  </sheetViews>
  <sheetFormatPr defaultColWidth="9" defaultRowHeight="16.5" x14ac:dyDescent="0.25"/>
  <cols>
    <col min="1" max="1" width="5.625" style="41" customWidth="1"/>
    <col min="2" max="2" width="11" style="8" customWidth="1"/>
    <col min="3" max="3" width="11.125" style="8" customWidth="1"/>
    <col min="4" max="5" width="9" style="8" customWidth="1"/>
    <col min="6" max="7" width="8.75" style="8" customWidth="1"/>
    <col min="8" max="28" width="9" style="8" customWidth="1"/>
    <col min="29" max="16384" width="9" style="8"/>
  </cols>
  <sheetData>
    <row r="4" spans="1:28" ht="21.95" customHeight="1" x14ac:dyDescent="0.55000000000000004">
      <c r="A4" s="7"/>
      <c r="N4" s="9"/>
      <c r="O4" s="10"/>
      <c r="Z4" s="2" t="s">
        <v>22</v>
      </c>
      <c r="AA4" s="11">
        <v>75</v>
      </c>
    </row>
    <row r="5" spans="1:28" ht="24" customHeight="1" x14ac:dyDescent="0.55000000000000004">
      <c r="A5" s="7"/>
      <c r="N5" s="9"/>
      <c r="Z5" s="2" t="s">
        <v>23</v>
      </c>
      <c r="AA5" s="11">
        <v>65</v>
      </c>
    </row>
    <row r="6" spans="1:28" ht="24" customHeight="1" x14ac:dyDescent="0.55000000000000004">
      <c r="A6" s="7"/>
      <c r="B6" s="12"/>
      <c r="C6" s="12"/>
      <c r="D6" s="12"/>
      <c r="E6" s="12"/>
      <c r="F6" s="12"/>
      <c r="J6" s="10"/>
      <c r="N6" s="9"/>
      <c r="Z6" s="2" t="s">
        <v>24</v>
      </c>
      <c r="AA6" s="11">
        <v>20</v>
      </c>
    </row>
    <row r="7" spans="1:28" ht="24" customHeight="1" x14ac:dyDescent="0.55000000000000004">
      <c r="A7" s="7"/>
      <c r="B7" s="12"/>
      <c r="C7" s="12"/>
      <c r="D7" s="12"/>
      <c r="E7" s="12"/>
      <c r="F7" s="12"/>
      <c r="J7" s="3" t="s">
        <v>31</v>
      </c>
      <c r="K7" s="3"/>
      <c r="L7" s="3"/>
      <c r="M7" s="3"/>
      <c r="N7" s="3"/>
      <c r="O7" s="3"/>
      <c r="P7" s="3"/>
      <c r="Q7" s="3"/>
      <c r="R7" s="3"/>
      <c r="S7" s="3"/>
      <c r="V7" s="9"/>
      <c r="Z7" s="2" t="s">
        <v>25</v>
      </c>
      <c r="AA7" s="13">
        <f>(AA4+AA5)/2-AA6</f>
        <v>50</v>
      </c>
    </row>
    <row r="8" spans="1:28" ht="24" customHeight="1" x14ac:dyDescent="0.25">
      <c r="A8" s="7"/>
      <c r="B8" s="12"/>
      <c r="C8" s="12"/>
      <c r="D8" s="12"/>
      <c r="E8" s="12"/>
      <c r="F8" s="12"/>
      <c r="J8" s="3"/>
      <c r="K8" s="3"/>
      <c r="L8" s="3"/>
      <c r="M8" s="3"/>
      <c r="N8" s="3"/>
      <c r="O8" s="3"/>
      <c r="P8" s="3"/>
      <c r="Q8" s="3"/>
      <c r="R8" s="3"/>
      <c r="S8" s="3"/>
      <c r="T8" s="14"/>
      <c r="Z8" s="15"/>
      <c r="AA8" s="15"/>
    </row>
    <row r="9" spans="1:28" ht="21.75" customHeight="1" x14ac:dyDescent="0.25">
      <c r="A9" s="7"/>
      <c r="I9" s="10"/>
      <c r="J9" s="3"/>
      <c r="K9" s="3"/>
      <c r="L9" s="3"/>
      <c r="M9" s="3"/>
      <c r="N9" s="3"/>
      <c r="O9" s="3"/>
      <c r="P9" s="3"/>
      <c r="Q9" s="3"/>
      <c r="R9" s="3"/>
      <c r="S9" s="3"/>
      <c r="T9" s="14"/>
      <c r="Z9" s="2" t="s">
        <v>26</v>
      </c>
      <c r="AA9" s="17">
        <v>2000</v>
      </c>
      <c r="AB9" s="18"/>
    </row>
    <row r="10" spans="1:28" ht="24" customHeight="1" x14ac:dyDescent="0.25">
      <c r="A10" s="19"/>
      <c r="I10" s="16"/>
      <c r="J10" s="3"/>
      <c r="K10" s="3"/>
      <c r="L10" s="3"/>
      <c r="M10" s="3"/>
      <c r="N10" s="3"/>
      <c r="O10" s="3"/>
      <c r="P10" s="3"/>
      <c r="Q10" s="3"/>
      <c r="R10" s="3"/>
      <c r="S10" s="3"/>
      <c r="T10" s="14"/>
      <c r="U10" s="20">
        <f>VLOOKUP(AA7,$B$79:$P$203,3,FALSE)</f>
        <v>0</v>
      </c>
      <c r="Z10" s="2" t="s">
        <v>27</v>
      </c>
      <c r="AA10" s="21">
        <v>0.05</v>
      </c>
      <c r="AB10" s="22">
        <f>AA9*(1+AA10)</f>
        <v>2100</v>
      </c>
    </row>
    <row r="11" spans="1:28" ht="24" customHeight="1" x14ac:dyDescent="0.25">
      <c r="A11" s="19"/>
      <c r="I11" s="16"/>
      <c r="J11" s="3"/>
      <c r="K11" s="3"/>
      <c r="L11" s="3"/>
      <c r="M11" s="3"/>
      <c r="N11" s="3"/>
      <c r="O11" s="3"/>
      <c r="P11" s="3"/>
      <c r="Q11" s="3"/>
      <c r="R11" s="3"/>
      <c r="S11" s="3"/>
      <c r="T11" s="14"/>
      <c r="Z11" s="2" t="s">
        <v>28</v>
      </c>
      <c r="AA11" s="21">
        <v>0</v>
      </c>
      <c r="AB11" s="22">
        <f>AA9*(1-AA11)</f>
        <v>2000</v>
      </c>
    </row>
    <row r="12" spans="1:28" ht="24" customHeight="1" x14ac:dyDescent="0.25">
      <c r="A12" s="19"/>
      <c r="I12" s="16"/>
      <c r="J12" s="3"/>
      <c r="K12" s="3"/>
      <c r="L12" s="3"/>
      <c r="M12" s="3"/>
      <c r="N12" s="3"/>
      <c r="O12" s="3"/>
      <c r="P12" s="3"/>
      <c r="Q12" s="3"/>
      <c r="R12" s="3"/>
      <c r="S12" s="3"/>
      <c r="T12" s="14"/>
      <c r="Z12" s="2" t="s">
        <v>29</v>
      </c>
      <c r="AA12" s="17">
        <v>300</v>
      </c>
      <c r="AB12" s="18"/>
    </row>
    <row r="13" spans="1:28" ht="21.95" customHeight="1" x14ac:dyDescent="0.25">
      <c r="A13" s="23"/>
      <c r="B13" s="24"/>
      <c r="G13" s="25"/>
      <c r="H13" s="26"/>
      <c r="I13" s="26"/>
      <c r="J13" s="26"/>
      <c r="K13" s="26"/>
      <c r="L13" s="26"/>
      <c r="O13" s="27"/>
      <c r="P13" s="26"/>
      <c r="Q13" s="26"/>
      <c r="R13" s="26"/>
      <c r="S13" s="26"/>
      <c r="T13" s="26"/>
      <c r="U13" s="26"/>
      <c r="V13" s="26"/>
    </row>
    <row r="14" spans="1:28" ht="21.6" customHeight="1" x14ac:dyDescent="0.25">
      <c r="A14" s="23"/>
      <c r="B14" s="4" t="s">
        <v>19</v>
      </c>
      <c r="C14" s="5" t="s">
        <v>20</v>
      </c>
      <c r="D14" s="81" t="s">
        <v>21</v>
      </c>
      <c r="E14" s="82"/>
      <c r="F14" s="82"/>
      <c r="G14" s="82"/>
      <c r="H14" s="82"/>
      <c r="I14" s="82"/>
      <c r="J14" s="82"/>
      <c r="K14" s="82"/>
      <c r="L14" s="82"/>
      <c r="M14" s="82"/>
      <c r="N14" s="82"/>
      <c r="O14" s="82"/>
      <c r="P14" s="82"/>
      <c r="Q14" s="82"/>
      <c r="R14" s="82"/>
      <c r="S14" s="82"/>
      <c r="T14" s="82"/>
      <c r="U14" s="82"/>
      <c r="V14" s="82"/>
      <c r="W14" s="82"/>
      <c r="X14" s="82"/>
      <c r="Y14" s="82"/>
      <c r="Z14" s="82"/>
      <c r="AA14" s="83"/>
    </row>
    <row r="15" spans="1:28" ht="21.6" customHeight="1" x14ac:dyDescent="0.25">
      <c r="A15" s="23"/>
      <c r="B15" s="4"/>
      <c r="C15" s="6"/>
      <c r="D15" s="28">
        <v>60</v>
      </c>
      <c r="E15" s="28">
        <v>70</v>
      </c>
      <c r="F15" s="28">
        <v>80</v>
      </c>
      <c r="G15" s="28">
        <v>90</v>
      </c>
      <c r="H15" s="28">
        <v>100</v>
      </c>
      <c r="I15" s="28">
        <v>110</v>
      </c>
      <c r="J15" s="28">
        <v>120</v>
      </c>
      <c r="K15" s="28">
        <v>130</v>
      </c>
      <c r="L15" s="28">
        <v>140</v>
      </c>
      <c r="M15" s="28">
        <v>150</v>
      </c>
      <c r="N15" s="28">
        <v>160</v>
      </c>
      <c r="O15" s="28">
        <v>170</v>
      </c>
      <c r="P15" s="28">
        <v>180</v>
      </c>
      <c r="Q15" s="28">
        <v>190</v>
      </c>
      <c r="R15" s="28">
        <v>200</v>
      </c>
      <c r="S15" s="28">
        <v>210</v>
      </c>
      <c r="T15" s="28">
        <v>220</v>
      </c>
      <c r="U15" s="28">
        <v>230</v>
      </c>
      <c r="V15" s="28">
        <v>240</v>
      </c>
      <c r="W15" s="28">
        <v>250</v>
      </c>
      <c r="X15" s="28">
        <v>260</v>
      </c>
      <c r="Y15" s="28">
        <v>270</v>
      </c>
      <c r="Z15" s="28">
        <v>280</v>
      </c>
      <c r="AA15" s="28">
        <v>290</v>
      </c>
    </row>
    <row r="16" spans="1:28" ht="21.6" customHeight="1" x14ac:dyDescent="0.25">
      <c r="A16" s="23"/>
      <c r="B16" s="29">
        <v>15</v>
      </c>
      <c r="C16" s="30">
        <v>8</v>
      </c>
      <c r="D16" s="31">
        <f>VLOOKUP($AA$7,$B$79:$P$203,4,FALSE)*D63</f>
        <v>178.31428571428572</v>
      </c>
      <c r="E16" s="31">
        <f>VLOOKUP($AA$7,$B$79:$P$203,4,FALSE)*E63</f>
        <v>223.45714285714286</v>
      </c>
      <c r="F16" s="31">
        <f>VLOOKUP($AA$7,$B$79:$P$203,4,FALSE)*F63</f>
        <v>268.60000000000002</v>
      </c>
      <c r="G16" s="31">
        <f>VLOOKUP($AA$7,$B$79:$P$203,4,FALSE)*G63</f>
        <v>313.74285714285719</v>
      </c>
      <c r="H16" s="31">
        <f>VLOOKUP($AA$7,$B$79:$P$203,4,FALSE)*H63</f>
        <v>358.8857142857143</v>
      </c>
      <c r="I16" s="31">
        <f>VLOOKUP($AA$7,$B$79:$P$203,4,FALSE)*I63</f>
        <v>404.02857142857152</v>
      </c>
      <c r="J16" s="31">
        <f>VLOOKUP($AA$7,$B$79:$P$203,4,FALSE)*J63</f>
        <v>449.17142857142858</v>
      </c>
      <c r="K16" s="31">
        <f>VLOOKUP($AA$7,$B$79:$P$203,4,FALSE)*K63</f>
        <v>494.31428571428575</v>
      </c>
      <c r="L16" s="31">
        <f>VLOOKUP($AA$7,$B$79:$P$203,4,FALSE)*L63</f>
        <v>539.4571428571428</v>
      </c>
      <c r="M16" s="31">
        <f>VLOOKUP($AA$7,$B$79:$P$203,4,FALSE)*M63</f>
        <v>584.6</v>
      </c>
      <c r="N16" s="31">
        <f>VLOOKUP($AA$7,$B$79:$P$203,4,FALSE)*N63</f>
        <v>629.74285714285713</v>
      </c>
      <c r="O16" s="31">
        <f>VLOOKUP($AA$7,$B$79:$P$203,4,FALSE)*O63</f>
        <v>674.88571428571424</v>
      </c>
      <c r="P16" s="31">
        <f>VLOOKUP($AA$7,$B$79:$P$203,4,FALSE)*P63</f>
        <v>720.02857142857147</v>
      </c>
      <c r="Q16" s="31">
        <f>VLOOKUP($AA$7,$B$79:$P$203,4,FALSE)*Q63</f>
        <v>765.17142857142858</v>
      </c>
      <c r="R16" s="31">
        <f>VLOOKUP($AA$7,$B$79:$P$203,4,FALSE)*R63</f>
        <v>810.31428571428569</v>
      </c>
      <c r="S16" s="31">
        <f>VLOOKUP($AA$7,$B$79:$P$203,4,FALSE)*S63</f>
        <v>855.45714285714291</v>
      </c>
      <c r="T16" s="31">
        <f>VLOOKUP($AA$7,$B$79:$P$203,4,FALSE)*T63</f>
        <v>900.60000000000014</v>
      </c>
      <c r="U16" s="31">
        <f>VLOOKUP($AA$7,$B$79:$P$203,4,FALSE)*U63</f>
        <v>945.74285714285702</v>
      </c>
      <c r="V16" s="31">
        <f>VLOOKUP($AA$7,$B$79:$P$203,4,FALSE)*V63</f>
        <v>990.88571428571424</v>
      </c>
      <c r="W16" s="31">
        <f>VLOOKUP($AA$7,$B$79:$P$203,4,FALSE)*W63</f>
        <v>1036.0285714285715</v>
      </c>
      <c r="X16" s="31">
        <f>VLOOKUP($AA$7,$B$79:$P$203,4,FALSE)*X63</f>
        <v>1081.1714285714286</v>
      </c>
      <c r="Y16" s="31">
        <f>VLOOKUP($AA$7,$B$79:$P$203,4,FALSE)*Y63</f>
        <v>1126.3142857142859</v>
      </c>
      <c r="Z16" s="31">
        <f>VLOOKUP($AA$7,$B$79:$P$203,4,FALSE)*Z63</f>
        <v>1171.4571428571428</v>
      </c>
      <c r="AA16" s="31">
        <f>VLOOKUP($AA$7,$B$79:$P$203,4,FALSE)*AA63</f>
        <v>1216.5999999999999</v>
      </c>
    </row>
    <row r="17" spans="1:27" ht="21.6" customHeight="1" x14ac:dyDescent="0.25">
      <c r="A17" s="23"/>
      <c r="B17" s="32"/>
      <c r="C17" s="30">
        <v>13</v>
      </c>
      <c r="D17" s="33">
        <f>VLOOKUP($AA$7,$B$79:$P$203,5,FALSE)*D64</f>
        <v>272.45382031905962</v>
      </c>
      <c r="E17" s="33">
        <f>VLOOKUP($AA$7,$B$79:$P$203,5,FALSE)*E64</f>
        <v>341.4294710327456</v>
      </c>
      <c r="F17" s="33">
        <f>VLOOKUP($AA$7,$B$79:$P$203,5,FALSE)*F64</f>
        <v>410.40512174643163</v>
      </c>
      <c r="G17" s="33">
        <f>VLOOKUP($AA$7,$B$79:$P$203,5,FALSE)*G64</f>
        <v>479.38077246011761</v>
      </c>
      <c r="H17" s="33">
        <f>VLOOKUP($AA$7,$B$79:$P$203,5,FALSE)*H64</f>
        <v>548.35642317380359</v>
      </c>
      <c r="I17" s="33">
        <f>VLOOKUP($AA$7,$B$79:$P$203,5,FALSE)*I64</f>
        <v>617.33207388748963</v>
      </c>
      <c r="J17" s="33">
        <f>VLOOKUP($AA$7,$B$79:$P$203,5,FALSE)*J64</f>
        <v>686.30772460117544</v>
      </c>
      <c r="K17" s="33">
        <f>VLOOKUP($AA$7,$B$79:$P$203,5,FALSE)*K64</f>
        <v>755.28337531486147</v>
      </c>
      <c r="L17" s="33">
        <f>VLOOKUP($AA$7,$B$79:$P$203,5,FALSE)*L64</f>
        <v>824.2590260285474</v>
      </c>
      <c r="M17" s="33">
        <f>VLOOKUP($AA$7,$B$79:$P$203,5,FALSE)*M64</f>
        <v>893.23467674223343</v>
      </c>
      <c r="N17" s="33">
        <f>VLOOKUP($AA$7,$B$79:$P$203,5,FALSE)*N64</f>
        <v>962.21032745591947</v>
      </c>
      <c r="O17" s="33">
        <f>VLOOKUP($AA$7,$B$79:$P$203,5,FALSE)*O64</f>
        <v>1031.1859781696053</v>
      </c>
      <c r="P17" s="33">
        <f>VLOOKUP($AA$7,$B$79:$P$203,5,FALSE)*P64</f>
        <v>1100.1616288832913</v>
      </c>
      <c r="Q17" s="33">
        <f>VLOOKUP($AA$7,$B$79:$P$203,5,FALSE)*Q64</f>
        <v>1169.1372795969774</v>
      </c>
      <c r="R17" s="33">
        <f>VLOOKUP($AA$7,$B$79:$P$203,5,FALSE)*R64</f>
        <v>1238.1129303106634</v>
      </c>
      <c r="S17" s="33">
        <f>VLOOKUP($AA$7,$B$79:$P$203,5,FALSE)*S64</f>
        <v>1307.0885810243494</v>
      </c>
      <c r="T17" s="33">
        <f>VLOOKUP($AA$7,$B$79:$P$203,5,FALSE)*T64</f>
        <v>1376.0642317380355</v>
      </c>
      <c r="U17" s="33">
        <f>VLOOKUP($AA$7,$B$79:$P$203,5,FALSE)*U64</f>
        <v>1445.039882451721</v>
      </c>
      <c r="V17" s="33">
        <f>VLOOKUP($AA$7,$B$79:$P$203,5,FALSE)*V64</f>
        <v>1514.0155331654071</v>
      </c>
      <c r="W17" s="33">
        <f>VLOOKUP($AA$7,$B$79:$P$203,5,FALSE)*W64</f>
        <v>1582.9911838790931</v>
      </c>
      <c r="X17" s="33">
        <f>VLOOKUP($AA$7,$B$79:$P$203,5,FALSE)*X64</f>
        <v>1651.9668345927792</v>
      </c>
      <c r="Y17" s="33">
        <f>VLOOKUP($AA$7,$B$79:$P$203,5,FALSE)*Y64</f>
        <v>1720.9424853064652</v>
      </c>
      <c r="Z17" s="33">
        <f>VLOOKUP($AA$7,$B$79:$P$203,5,FALSE)*Z64</f>
        <v>1789.918136020151</v>
      </c>
      <c r="AA17" s="33">
        <f>VLOOKUP($AA$7,$B$79:$P$203,5,FALSE)*AA64</f>
        <v>1858.893786733837</v>
      </c>
    </row>
    <row r="18" spans="1:27" ht="21.6" customHeight="1" x14ac:dyDescent="0.25">
      <c r="A18" s="23"/>
      <c r="B18" s="32"/>
      <c r="C18" s="30">
        <v>18</v>
      </c>
      <c r="D18" s="33">
        <f>VLOOKUP($AA$7,$B$79:$P$203,6,FALSE)*D65</f>
        <v>324.49378515952986</v>
      </c>
      <c r="E18" s="34">
        <f>VLOOKUP($AA$7,$B$79:$P$203,6,FALSE)*E65</f>
        <v>406.64411051637285</v>
      </c>
      <c r="F18" s="34">
        <f>VLOOKUP($AA$7,$B$79:$P$203,6,FALSE)*F65</f>
        <v>488.79443587321589</v>
      </c>
      <c r="G18" s="34">
        <f>VLOOKUP($AA$7,$B$79:$P$203,6,FALSE)*G65</f>
        <v>570.94476123005882</v>
      </c>
      <c r="H18" s="34">
        <f>VLOOKUP($AA$7,$B$79:$P$203,6,FALSE)*H65</f>
        <v>653.09508658690186</v>
      </c>
      <c r="I18" s="34">
        <f>VLOOKUP($AA$7,$B$79:$P$203,6,FALSE)*I65</f>
        <v>735.2454119437449</v>
      </c>
      <c r="J18" s="34">
        <f>VLOOKUP($AA$7,$B$79:$P$203,6,FALSE)*J65</f>
        <v>817.39573730058783</v>
      </c>
      <c r="K18" s="34">
        <f>VLOOKUP($AA$7,$B$79:$P$203,6,FALSE)*K65</f>
        <v>899.54606265743075</v>
      </c>
      <c r="L18" s="34">
        <f>VLOOKUP($AA$7,$B$79:$P$203,6,FALSE)*L65</f>
        <v>981.69638801427368</v>
      </c>
      <c r="M18" s="34">
        <f>VLOOKUP($AA$7,$B$79:$P$203,6,FALSE)*M65</f>
        <v>1063.8467133711167</v>
      </c>
      <c r="N18" s="34">
        <f>VLOOKUP($AA$7,$B$79:$P$203,6,FALSE)*N65</f>
        <v>1145.9970387279598</v>
      </c>
      <c r="O18" s="34">
        <f>VLOOKUP($AA$7,$B$79:$P$203,6,FALSE)*O65</f>
        <v>1228.1473640848026</v>
      </c>
      <c r="P18" s="34">
        <f>VLOOKUP($AA$7,$B$79:$P$203,6,FALSE)*P65</f>
        <v>1310.2976894416458</v>
      </c>
      <c r="Q18" s="34">
        <f>VLOOKUP($AA$7,$B$79:$P$203,6,FALSE)*Q65</f>
        <v>1392.4480147984887</v>
      </c>
      <c r="R18" s="34">
        <f>VLOOKUP($AA$7,$B$79:$P$203,6,FALSE)*R65</f>
        <v>1474.5983401553317</v>
      </c>
      <c r="S18" s="34">
        <f>VLOOKUP($AA$7,$B$79:$P$203,6,FALSE)*S65</f>
        <v>1556.7486655121747</v>
      </c>
      <c r="T18" s="34">
        <f>VLOOKUP($AA$7,$B$79:$P$203,6,FALSE)*T65</f>
        <v>1638.8989908690178</v>
      </c>
      <c r="U18" s="34">
        <f>VLOOKUP($AA$7,$B$79:$P$203,6,FALSE)*U65</f>
        <v>1721.0493162258606</v>
      </c>
      <c r="V18" s="34">
        <f>VLOOKUP($AA$7,$B$79:$P$203,6,FALSE)*V65</f>
        <v>1803.1996415827036</v>
      </c>
      <c r="W18" s="34">
        <f>VLOOKUP($AA$7,$B$79:$P$203,6,FALSE)*W65</f>
        <v>1885.3499669395467</v>
      </c>
      <c r="X18" s="34">
        <f>VLOOKUP($AA$7,$B$79:$P$203,6,FALSE)*X65</f>
        <v>1967.5002922963897</v>
      </c>
      <c r="Y18" s="34">
        <f>VLOOKUP($AA$7,$B$79:$P$203,6,FALSE)*Y65</f>
        <v>2049.650617653233</v>
      </c>
      <c r="Z18" s="34">
        <f>VLOOKUP($AA$7,$B$79:$P$203,6,FALSE)*Z65</f>
        <v>2131.8009430100756</v>
      </c>
      <c r="AA18" s="34">
        <f>VLOOKUP($AA$7,$B$79:$P$203,6,FALSE)*AA65</f>
        <v>2213.9512683669186</v>
      </c>
    </row>
    <row r="19" spans="1:27" ht="21.6" customHeight="1" x14ac:dyDescent="0.25">
      <c r="A19" s="23"/>
      <c r="B19" s="32"/>
      <c r="C19" s="30">
        <v>23</v>
      </c>
      <c r="D19" s="35">
        <f>VLOOKUP($AA$7,$B$79:$P$203,7,FALSE)*D66</f>
        <v>376.53375</v>
      </c>
      <c r="E19" s="35">
        <f>VLOOKUP($AA$7,$B$79:$P$203,7,FALSE)*E66</f>
        <v>471.85874999999999</v>
      </c>
      <c r="F19" s="35">
        <f>VLOOKUP($AA$7,$B$79:$P$203,7,FALSE)*F66</f>
        <v>567.18375000000003</v>
      </c>
      <c r="G19" s="35">
        <f>VLOOKUP($AA$7,$B$79:$P$203,7,FALSE)*G66</f>
        <v>662.50875000000008</v>
      </c>
      <c r="H19" s="35">
        <f>VLOOKUP($AA$7,$B$79:$P$203,7,FALSE)*H66</f>
        <v>757.83375000000001</v>
      </c>
      <c r="I19" s="35">
        <f>VLOOKUP($AA$7,$B$79:$P$203,7,FALSE)*I66</f>
        <v>853.15875000000017</v>
      </c>
      <c r="J19" s="35">
        <f>VLOOKUP($AA$7,$B$79:$P$203,7,FALSE)*J66</f>
        <v>948.48374999999999</v>
      </c>
      <c r="K19" s="35">
        <f>VLOOKUP($AA$7,$B$79:$P$203,7,FALSE)*K66</f>
        <v>1043.8087499999999</v>
      </c>
      <c r="L19" s="35">
        <f>VLOOKUP($AA$7,$B$79:$P$203,7,FALSE)*L66</f>
        <v>1139.1337499999997</v>
      </c>
      <c r="M19" s="35">
        <f>VLOOKUP($AA$7,$B$79:$P$203,7,FALSE)*M66</f>
        <v>1234.45875</v>
      </c>
      <c r="N19" s="35">
        <f>VLOOKUP($AA$7,$B$79:$P$203,7,FALSE)*N66</f>
        <v>1329.7837500000001</v>
      </c>
      <c r="O19" s="35">
        <f>VLOOKUP($AA$7,$B$79:$P$203,7,FALSE)*O66</f>
        <v>1425.1087499999999</v>
      </c>
      <c r="P19" s="35">
        <f>VLOOKUP($AA$7,$B$79:$P$203,7,FALSE)*P66</f>
        <v>1520.4337499999999</v>
      </c>
      <c r="Q19" s="35">
        <f>VLOOKUP($AA$7,$B$79:$P$203,7,FALSE)*Q66</f>
        <v>1615.7587499999997</v>
      </c>
      <c r="R19" s="35">
        <f>VLOOKUP($AA$7,$B$79:$P$203,7,FALSE)*R66</f>
        <v>1711.08375</v>
      </c>
      <c r="S19" s="35">
        <f>VLOOKUP($AA$7,$B$79:$P$203,7,FALSE)*S66</f>
        <v>1806.4087500000001</v>
      </c>
      <c r="T19" s="35">
        <f>VLOOKUP($AA$7,$B$79:$P$203,7,FALSE)*T66</f>
        <v>1901.7337500000001</v>
      </c>
      <c r="U19" s="35">
        <f>VLOOKUP($AA$7,$B$79:$P$203,7,FALSE)*U66</f>
        <v>1997.0587499999997</v>
      </c>
      <c r="V19" s="35">
        <f>VLOOKUP($AA$7,$B$79:$P$203,7,FALSE)*V66</f>
        <v>2092.38375</v>
      </c>
      <c r="W19" s="35">
        <f>VLOOKUP($AA$7,$B$79:$P$203,7,FALSE)*W66</f>
        <v>2187.7087499999998</v>
      </c>
      <c r="X19" s="35">
        <f>VLOOKUP($AA$7,$B$79:$P$203,7,FALSE)*X66</f>
        <v>2283.0337500000001</v>
      </c>
      <c r="Y19" s="35">
        <f>VLOOKUP($AA$7,$B$79:$P$203,7,FALSE)*Y66</f>
        <v>2378.3587500000003</v>
      </c>
      <c r="Z19" s="35">
        <f>VLOOKUP($AA$7,$B$79:$P$203,7,FALSE)*Z66</f>
        <v>2473.6837499999997</v>
      </c>
      <c r="AA19" s="35">
        <f>VLOOKUP($AA$7,$B$79:$P$203,7,FALSE)*AA66</f>
        <v>2569.00875</v>
      </c>
    </row>
    <row r="20" spans="1:27" ht="21.6" customHeight="1" x14ac:dyDescent="0.25">
      <c r="A20" s="23"/>
      <c r="B20" s="29">
        <v>20</v>
      </c>
      <c r="C20" s="30">
        <v>8</v>
      </c>
      <c r="D20" s="31">
        <f>VLOOKUP($AA$7,$B$79:$P$203,8,FALSE)*D67</f>
        <v>267.47142857142859</v>
      </c>
      <c r="E20" s="31">
        <f>VLOOKUP($AA$7,$B$79:$P$203,8,FALSE)*E67</f>
        <v>335.18571428571425</v>
      </c>
      <c r="F20" s="31">
        <f>VLOOKUP($AA$7,$B$79:$P$203,8,FALSE)*F67</f>
        <v>402.90000000000003</v>
      </c>
      <c r="G20" s="31">
        <f>VLOOKUP($AA$7,$B$79:$P$203,8,FALSE)*G67</f>
        <v>470.61428571428576</v>
      </c>
      <c r="H20" s="31">
        <f>VLOOKUP($AA$7,$B$79:$P$203,8,FALSE)*H67</f>
        <v>538.32857142857142</v>
      </c>
      <c r="I20" s="31">
        <f>VLOOKUP($AA$7,$B$79:$P$203,8,FALSE)*I67</f>
        <v>606.0428571428572</v>
      </c>
      <c r="J20" s="31">
        <f>VLOOKUP($AA$7,$B$79:$P$203,8,FALSE)*J67</f>
        <v>673.75714285714287</v>
      </c>
      <c r="K20" s="31">
        <f>VLOOKUP($AA$7,$B$79:$P$203,8,FALSE)*K67</f>
        <v>741.47142857142853</v>
      </c>
      <c r="L20" s="31">
        <f>VLOOKUP($AA$7,$B$79:$P$203,8,FALSE)*L67</f>
        <v>809.18571428571408</v>
      </c>
      <c r="M20" s="31">
        <f>VLOOKUP($AA$7,$B$79:$P$203,8,FALSE)*M67</f>
        <v>876.89999999999986</v>
      </c>
      <c r="N20" s="31">
        <f>VLOOKUP($AA$7,$B$79:$P$203,8,FALSE)*N67</f>
        <v>944.61428571428564</v>
      </c>
      <c r="O20" s="31">
        <f>VLOOKUP($AA$7,$B$79:$P$203,8,FALSE)*O67</f>
        <v>1012.3285714285713</v>
      </c>
      <c r="P20" s="31">
        <f>VLOOKUP($AA$7,$B$79:$P$203,8,FALSE)*P67</f>
        <v>1080.042857142857</v>
      </c>
      <c r="Q20" s="31">
        <f>VLOOKUP($AA$7,$B$79:$P$203,8,FALSE)*Q67</f>
        <v>1147.7571428571428</v>
      </c>
      <c r="R20" s="31">
        <f>VLOOKUP($AA$7,$B$79:$P$203,8,FALSE)*R67</f>
        <v>1215.4714285714285</v>
      </c>
      <c r="S20" s="31">
        <f>VLOOKUP($AA$7,$B$79:$P$203,8,FALSE)*S67</f>
        <v>1283.1857142857143</v>
      </c>
      <c r="T20" s="31">
        <f>VLOOKUP($AA$7,$B$79:$P$203,8,FALSE)*T67</f>
        <v>1350.9</v>
      </c>
      <c r="U20" s="31">
        <f>VLOOKUP($AA$7,$B$79:$P$203,8,FALSE)*U67</f>
        <v>1418.6142857142854</v>
      </c>
      <c r="V20" s="31">
        <f>VLOOKUP($AA$7,$B$79:$P$203,8,FALSE)*V67</f>
        <v>1486.3285714285712</v>
      </c>
      <c r="W20" s="31">
        <f>VLOOKUP($AA$7,$B$79:$P$203,8,FALSE)*W67</f>
        <v>1554.042857142857</v>
      </c>
      <c r="X20" s="31">
        <f>VLOOKUP($AA$7,$B$79:$P$203,8,FALSE)*X67</f>
        <v>1621.7571428571428</v>
      </c>
      <c r="Y20" s="31">
        <f>VLOOKUP($AA$7,$B$79:$P$203,8,FALSE)*Y67</f>
        <v>1689.4714285714285</v>
      </c>
      <c r="Z20" s="31">
        <f>VLOOKUP($AA$7,$B$79:$P$203,8,FALSE)*Z67</f>
        <v>1757.1857142857141</v>
      </c>
      <c r="AA20" s="31">
        <f>VLOOKUP($AA$7,$B$79:$P$203,8,FALSE)*AA67</f>
        <v>1824.8999999999999</v>
      </c>
    </row>
    <row r="21" spans="1:27" ht="21.6" customHeight="1" x14ac:dyDescent="0.25">
      <c r="A21" s="23"/>
      <c r="B21" s="32"/>
      <c r="C21" s="30">
        <v>13</v>
      </c>
      <c r="D21" s="33">
        <f>VLOOKUP($AA$7,$B$79:$P$203,9,FALSE)*D68</f>
        <v>408.68073047858945</v>
      </c>
      <c r="E21" s="33">
        <f>VLOOKUP($AA$7,$B$79:$P$203,9,FALSE)*E68</f>
        <v>512.14420654911839</v>
      </c>
      <c r="F21" s="33">
        <f>VLOOKUP($AA$7,$B$79:$P$203,9,FALSE)*F68</f>
        <v>615.60768261964745</v>
      </c>
      <c r="G21" s="33">
        <f>VLOOKUP($AA$7,$B$79:$P$203,9,FALSE)*G68</f>
        <v>719.07115869017639</v>
      </c>
      <c r="H21" s="33">
        <f>VLOOKUP($AA$7,$B$79:$P$203,9,FALSE)*H68</f>
        <v>822.53463476070533</v>
      </c>
      <c r="I21" s="33">
        <f>VLOOKUP($AA$7,$B$79:$P$203,9,FALSE)*I68</f>
        <v>925.99811083123438</v>
      </c>
      <c r="J21" s="33">
        <f>VLOOKUP($AA$7,$B$79:$P$203,9,FALSE)*J68</f>
        <v>1029.4615869017632</v>
      </c>
      <c r="K21" s="33">
        <f>VLOOKUP($AA$7,$B$79:$P$203,9,FALSE)*K68</f>
        <v>1132.9250629722922</v>
      </c>
      <c r="L21" s="33">
        <f>VLOOKUP($AA$7,$B$79:$P$203,9,FALSE)*L68</f>
        <v>1236.3885390428209</v>
      </c>
      <c r="M21" s="33">
        <f>VLOOKUP($AA$7,$B$79:$P$203,9,FALSE)*M68</f>
        <v>1339.85201511335</v>
      </c>
      <c r="N21" s="33">
        <f>VLOOKUP($AA$7,$B$79:$P$203,9,FALSE)*N68</f>
        <v>1443.315491183879</v>
      </c>
      <c r="O21" s="33">
        <f>VLOOKUP($AA$7,$B$79:$P$203,9,FALSE)*O68</f>
        <v>1546.7789672544079</v>
      </c>
      <c r="P21" s="33">
        <f>VLOOKUP($AA$7,$B$79:$P$203,9,FALSE)*P68</f>
        <v>1650.2424433249369</v>
      </c>
      <c r="Q21" s="33">
        <f>VLOOKUP($AA$7,$B$79:$P$203,9,FALSE)*Q68</f>
        <v>1753.7059193954658</v>
      </c>
      <c r="R21" s="33">
        <f>VLOOKUP($AA$7,$B$79:$P$203,9,FALSE)*R68</f>
        <v>1857.1693954659947</v>
      </c>
      <c r="S21" s="33">
        <f>VLOOKUP($AA$7,$B$79:$P$203,9,FALSE)*S68</f>
        <v>1960.6328715365239</v>
      </c>
      <c r="T21" s="33">
        <f>VLOOKUP($AA$7,$B$79:$P$203,9,FALSE)*T68</f>
        <v>2064.0963476070528</v>
      </c>
      <c r="U21" s="33">
        <f>VLOOKUP($AA$7,$B$79:$P$203,9,FALSE)*U68</f>
        <v>2167.5598236775813</v>
      </c>
      <c r="V21" s="33">
        <f>VLOOKUP($AA$7,$B$79:$P$203,9,FALSE)*V68</f>
        <v>2271.0232997481107</v>
      </c>
      <c r="W21" s="33">
        <f>VLOOKUP($AA$7,$B$79:$P$203,9,FALSE)*W68</f>
        <v>2374.4867758186397</v>
      </c>
      <c r="X21" s="33">
        <f>VLOOKUP($AA$7,$B$79:$P$203,9,FALSE)*X68</f>
        <v>2477.9502518891686</v>
      </c>
      <c r="Y21" s="33">
        <f>VLOOKUP($AA$7,$B$79:$P$203,9,FALSE)*Y68</f>
        <v>2581.4137279596976</v>
      </c>
      <c r="Z21" s="33">
        <f>VLOOKUP($AA$7,$B$79:$P$203,9,FALSE)*Z68</f>
        <v>2684.8772040302265</v>
      </c>
      <c r="AA21" s="33">
        <f>VLOOKUP($AA$7,$B$79:$P$203,9,FALSE)*AA68</f>
        <v>2788.3406801007554</v>
      </c>
    </row>
    <row r="22" spans="1:27" ht="21.6" customHeight="1" x14ac:dyDescent="0.25">
      <c r="A22" s="23"/>
      <c r="B22" s="32"/>
      <c r="C22" s="30">
        <v>18</v>
      </c>
      <c r="D22" s="34">
        <f>VLOOKUP($AA$7,$B$79:$P$203,10,FALSE)*D69</f>
        <v>486.74067773929477</v>
      </c>
      <c r="E22" s="34">
        <f>VLOOKUP($AA$7,$B$79:$P$203,10,FALSE)*E69</f>
        <v>609.96616577455927</v>
      </c>
      <c r="F22" s="34">
        <f>VLOOKUP($AA$7,$B$79:$P$203,10,FALSE)*F69</f>
        <v>733.19165380982383</v>
      </c>
      <c r="G22" s="34">
        <f>VLOOKUP($AA$7,$B$79:$P$203,10,FALSE)*G69</f>
        <v>856.41714184508828</v>
      </c>
      <c r="H22" s="34">
        <f>VLOOKUP($AA$7,$B$79:$P$203,10,FALSE)*H69</f>
        <v>979.64262988035273</v>
      </c>
      <c r="I22" s="34">
        <f>VLOOKUP($AA$7,$B$79:$P$203,10,FALSE)*I69</f>
        <v>1102.8681179156174</v>
      </c>
      <c r="J22" s="34">
        <f>VLOOKUP($AA$7,$B$79:$P$203,10,FALSE)*J69</f>
        <v>1226.0936059508817</v>
      </c>
      <c r="K22" s="34">
        <f>VLOOKUP($AA$7,$B$79:$P$203,10,FALSE)*K69</f>
        <v>1349.3190939861461</v>
      </c>
      <c r="L22" s="34">
        <f>VLOOKUP($AA$7,$B$79:$P$203,10,FALSE)*L69</f>
        <v>1472.5445820214104</v>
      </c>
      <c r="M22" s="34">
        <f>VLOOKUP($AA$7,$B$79:$P$203,10,FALSE)*M69</f>
        <v>1595.7700700566752</v>
      </c>
      <c r="N22" s="34">
        <f>VLOOKUP($AA$7,$B$79:$P$203,10,FALSE)*N69</f>
        <v>1718.9955580919398</v>
      </c>
      <c r="O22" s="34">
        <f>VLOOKUP($AA$7,$B$79:$P$203,10,FALSE)*O69</f>
        <v>1842.2210461272041</v>
      </c>
      <c r="P22" s="34">
        <f>VLOOKUP($AA$7,$B$79:$P$203,10,FALSE)*P69</f>
        <v>1965.4465341624687</v>
      </c>
      <c r="Q22" s="34">
        <f>VLOOKUP($AA$7,$B$79:$P$203,10,FALSE)*Q69</f>
        <v>2088.672022197733</v>
      </c>
      <c r="R22" s="34">
        <f>VLOOKUP($AA$7,$B$79:$P$203,10,FALSE)*R69</f>
        <v>2211.8975102329978</v>
      </c>
      <c r="S22" s="34">
        <f>VLOOKUP($AA$7,$B$79:$P$203,10,FALSE)*S69</f>
        <v>2335.1229982682621</v>
      </c>
      <c r="T22" s="34">
        <f>VLOOKUP($AA$7,$B$79:$P$203,10,FALSE)*T69</f>
        <v>2458.3484863035269</v>
      </c>
      <c r="U22" s="34">
        <f>VLOOKUP($AA$7,$B$79:$P$203,10,FALSE)*U69</f>
        <v>2581.5739743387908</v>
      </c>
      <c r="V22" s="34">
        <f>VLOOKUP($AA$7,$B$79:$P$203,10,FALSE)*V69</f>
        <v>2704.7994623740556</v>
      </c>
      <c r="W22" s="34">
        <f>VLOOKUP($AA$7,$B$79:$P$203,10,FALSE)*W69</f>
        <v>2828.0249504093199</v>
      </c>
      <c r="X22" s="34">
        <f>VLOOKUP($AA$7,$B$79:$P$203,10,FALSE)*X69</f>
        <v>2951.2504384445847</v>
      </c>
      <c r="Y22" s="34">
        <f>VLOOKUP($AA$7,$B$79:$P$203,10,FALSE)*Y69</f>
        <v>3074.475926479849</v>
      </c>
      <c r="Z22" s="34">
        <f>VLOOKUP($AA$7,$B$79:$P$203,10,FALSE)*Z69</f>
        <v>3197.7014145151134</v>
      </c>
      <c r="AA22" s="34">
        <f>VLOOKUP($AA$7,$B$79:$P$203,10,FALSE)*AA69</f>
        <v>3320.9269025503777</v>
      </c>
    </row>
    <row r="23" spans="1:27" ht="21.6" customHeight="1" x14ac:dyDescent="0.25">
      <c r="A23" s="23"/>
      <c r="B23" s="32"/>
      <c r="C23" s="30">
        <v>23</v>
      </c>
      <c r="D23" s="36">
        <f>VLOOKUP($AA$7,$B$79:$P$203,11,FALSE)*D70</f>
        <v>561.67154671717174</v>
      </c>
      <c r="E23" s="36">
        <f>VLOOKUP($AA$7,$B$79:$P$203,11,FALSE)*E70</f>
        <v>703.86687499999994</v>
      </c>
      <c r="F23" s="36">
        <f>VLOOKUP($AA$7,$B$79:$P$203,11,FALSE)*F70</f>
        <v>846.06220328282836</v>
      </c>
      <c r="G23" s="36">
        <f>VLOOKUP($AA$7,$B$79:$P$203,11,FALSE)*G70</f>
        <v>988.25753156565656</v>
      </c>
      <c r="H23" s="36">
        <f>VLOOKUP($AA$7,$B$79:$P$203,11,FALSE)*H70</f>
        <v>1130.4528598484849</v>
      </c>
      <c r="I23" s="36">
        <f>VLOOKUP($AA$7,$B$79:$P$203,11,FALSE)*I70</f>
        <v>1272.6481881313132</v>
      </c>
      <c r="J23" s="36">
        <f>VLOOKUP($AA$7,$B$79:$P$203,11,FALSE)*J70</f>
        <v>1414.8435164141413</v>
      </c>
      <c r="K23" s="36">
        <f>VLOOKUP($AA$7,$B$79:$P$203,11,FALSE)*K70</f>
        <v>1557.0388446969696</v>
      </c>
      <c r="L23" s="36">
        <f>VLOOKUP($AA$7,$B$79:$P$203,11,FALSE)*L70</f>
        <v>1699.2341729797977</v>
      </c>
      <c r="M23" s="36">
        <f>VLOOKUP($AA$7,$B$79:$P$203,11,FALSE)*M70</f>
        <v>1841.429501262626</v>
      </c>
      <c r="N23" s="36">
        <f>VLOOKUP($AA$7,$B$79:$P$203,11,FALSE)*N70</f>
        <v>1983.6248295454543</v>
      </c>
      <c r="O23" s="36">
        <f>VLOOKUP($AA$7,$B$79:$P$203,11,FALSE)*O70</f>
        <v>2125.8201578282824</v>
      </c>
      <c r="P23" s="36">
        <f>VLOOKUP($AA$7,$B$79:$P$203,11,FALSE)*P70</f>
        <v>2268.0154861111109</v>
      </c>
      <c r="Q23" s="36">
        <f>VLOOKUP($AA$7,$B$79:$P$203,11,FALSE)*Q70</f>
        <v>2410.210814393939</v>
      </c>
      <c r="R23" s="36">
        <f>VLOOKUP($AA$7,$B$79:$P$203,11,FALSE)*R70</f>
        <v>2552.4061426767671</v>
      </c>
      <c r="S23" s="36">
        <f>VLOOKUP($AA$7,$B$79:$P$203,11,FALSE)*S70</f>
        <v>2694.6014709595956</v>
      </c>
      <c r="T23" s="36">
        <f>VLOOKUP($AA$7,$B$79:$P$203,11,FALSE)*T70</f>
        <v>2836.7967992424242</v>
      </c>
      <c r="U23" s="36">
        <f>VLOOKUP($AA$7,$B$79:$P$203,11,FALSE)*U70</f>
        <v>2978.9921275252518</v>
      </c>
      <c r="V23" s="36">
        <f>VLOOKUP($AA$7,$B$79:$P$203,11,FALSE)*V70</f>
        <v>3121.1874558080804</v>
      </c>
      <c r="W23" s="36">
        <f>VLOOKUP($AA$7,$B$79:$P$203,11,FALSE)*W70</f>
        <v>3263.3827840909084</v>
      </c>
      <c r="X23" s="36">
        <f>VLOOKUP($AA$7,$B$79:$P$203,11,FALSE)*X70</f>
        <v>3405.578112373737</v>
      </c>
      <c r="Y23" s="36">
        <f>VLOOKUP($AA$7,$B$79:$P$203,11,FALSE)*Y70</f>
        <v>3547.7734406565655</v>
      </c>
      <c r="Z23" s="36">
        <f>VLOOKUP($AA$7,$B$79:$P$203,11,FALSE)*Z70</f>
        <v>3689.9687689393932</v>
      </c>
      <c r="AA23" s="36">
        <f>VLOOKUP($AA$7,$B$79:$P$203,11,FALSE)*AA70</f>
        <v>3832.1640972222217</v>
      </c>
    </row>
    <row r="24" spans="1:27" ht="21.6" customHeight="1" x14ac:dyDescent="0.25">
      <c r="A24" s="37"/>
      <c r="B24" s="29">
        <v>25</v>
      </c>
      <c r="C24" s="30">
        <v>8</v>
      </c>
      <c r="D24" s="38">
        <f>VLOOKUP($AA$7,$B$79:$P$203,12,FALSE)*D71</f>
        <v>372.818718381113</v>
      </c>
      <c r="E24" s="38">
        <f>VLOOKUP($AA$7,$B$79:$P$203,12,FALSE)*E71</f>
        <v>467.20320404721758</v>
      </c>
      <c r="F24" s="38">
        <f>VLOOKUP($AA$7,$B$79:$P$203,12,FALSE)*F71</f>
        <v>561.58768971332222</v>
      </c>
      <c r="G24" s="38">
        <f>VLOOKUP($AA$7,$B$79:$P$203,12,FALSE)*G71</f>
        <v>655.97217537942674</v>
      </c>
      <c r="H24" s="38">
        <f>VLOOKUP($AA$7,$B$79:$P$203,12,FALSE)*H71</f>
        <v>750.35666104553127</v>
      </c>
      <c r="I24" s="38">
        <f>VLOOKUP($AA$7,$B$79:$P$203,12,FALSE)*I71</f>
        <v>844.74114671163591</v>
      </c>
      <c r="J24" s="38">
        <f>VLOOKUP($AA$7,$B$79:$P$203,12,FALSE)*J71</f>
        <v>939.12563237774032</v>
      </c>
      <c r="K24" s="38">
        <f>VLOOKUP($AA$7,$B$79:$P$203,12,FALSE)*K71</f>
        <v>1033.5101180438448</v>
      </c>
      <c r="L24" s="38">
        <f>VLOOKUP($AA$7,$B$79:$P$203,12,FALSE)*L71</f>
        <v>1127.8946037099493</v>
      </c>
      <c r="M24" s="38">
        <f>VLOOKUP($AA$7,$B$79:$P$203,12,FALSE)*M71</f>
        <v>1222.2790893760539</v>
      </c>
      <c r="N24" s="38">
        <f>VLOOKUP($AA$7,$B$79:$P$203,12,FALSE)*N71</f>
        <v>1316.6635750421585</v>
      </c>
      <c r="O24" s="38">
        <f>VLOOKUP($AA$7,$B$79:$P$203,12,FALSE)*O71</f>
        <v>1411.0480607082629</v>
      </c>
      <c r="P24" s="38">
        <f>VLOOKUP($AA$7,$B$79:$P$203,12,FALSE)*P71</f>
        <v>1505.4325463743676</v>
      </c>
      <c r="Q24" s="38">
        <f>VLOOKUP($AA$7,$B$79:$P$203,12,FALSE)*Q71</f>
        <v>1599.8170320404722</v>
      </c>
      <c r="R24" s="38">
        <f>VLOOKUP($AA$7,$B$79:$P$203,12,FALSE)*R71</f>
        <v>1694.2015177065769</v>
      </c>
      <c r="S24" s="38">
        <f>VLOOKUP($AA$7,$B$79:$P$203,12,FALSE)*S71</f>
        <v>1788.5860033726815</v>
      </c>
      <c r="T24" s="38">
        <f>VLOOKUP($AA$7,$B$79:$P$203,12,FALSE)*T71</f>
        <v>1882.9704890387861</v>
      </c>
      <c r="U24" s="38">
        <f>VLOOKUP($AA$7,$B$79:$P$203,12,FALSE)*U71</f>
        <v>1977.3549747048903</v>
      </c>
      <c r="V24" s="38">
        <f>VLOOKUP($AA$7,$B$79:$P$203,12,FALSE)*V71</f>
        <v>2071.7394603709949</v>
      </c>
      <c r="W24" s="38">
        <f>VLOOKUP($AA$7,$B$79:$P$203,12,FALSE)*W71</f>
        <v>2166.1239460370994</v>
      </c>
      <c r="X24" s="38">
        <f>VLOOKUP($AA$7,$B$79:$P$203,12,FALSE)*X71</f>
        <v>2260.5084317032042</v>
      </c>
      <c r="Y24" s="38">
        <f>VLOOKUP($AA$7,$B$79:$P$203,12,FALSE)*Y71</f>
        <v>2354.8929173693086</v>
      </c>
      <c r="Z24" s="38">
        <f>VLOOKUP($AA$7,$B$79:$P$203,12,FALSE)*Z71</f>
        <v>2449.277403035413</v>
      </c>
      <c r="AA24" s="38">
        <f>VLOOKUP($AA$7,$B$79:$P$203,12,FALSE)*AA71</f>
        <v>2543.6618887015179</v>
      </c>
    </row>
    <row r="25" spans="1:27" ht="21.6" customHeight="1" x14ac:dyDescent="0.25">
      <c r="A25" s="37"/>
      <c r="B25" s="32"/>
      <c r="C25" s="30">
        <v>13</v>
      </c>
      <c r="D25" s="33">
        <f>VLOOKUP($AA$7,$B$79:$P$203,13,FALSE)*D72</f>
        <v>570.59243697478996</v>
      </c>
      <c r="E25" s="33">
        <f>VLOOKUP($AA$7,$B$79:$P$203,13,FALSE)*E72</f>
        <v>715.04621848739498</v>
      </c>
      <c r="F25" s="33">
        <f>VLOOKUP($AA$7,$B$79:$P$203,13,FALSE)*F72</f>
        <v>859.50000000000011</v>
      </c>
      <c r="G25" s="33">
        <f>VLOOKUP($AA$7,$B$79:$P$203,13,FALSE)*G72</f>
        <v>1003.9537815126051</v>
      </c>
      <c r="H25" s="33">
        <f>VLOOKUP($AA$7,$B$79:$P$203,13,FALSE)*H72</f>
        <v>1148.40756302521</v>
      </c>
      <c r="I25" s="33">
        <f>VLOOKUP($AA$7,$B$79:$P$203,13,FALSE)*I72</f>
        <v>1292.8613445378153</v>
      </c>
      <c r="J25" s="33">
        <f>VLOOKUP($AA$7,$B$79:$P$203,13,FALSE)*J72</f>
        <v>1437.3151260504201</v>
      </c>
      <c r="K25" s="33">
        <f>VLOOKUP($AA$7,$B$79:$P$203,13,FALSE)*K72</f>
        <v>1581.7689075630251</v>
      </c>
      <c r="L25" s="33">
        <f>VLOOKUP($AA$7,$B$79:$P$203,13,FALSE)*L72</f>
        <v>1726.2226890756301</v>
      </c>
      <c r="M25" s="33">
        <f>VLOOKUP($AA$7,$B$79:$P$203,13,FALSE)*M72</f>
        <v>1870.6764705882351</v>
      </c>
      <c r="N25" s="33">
        <f>VLOOKUP($AA$7,$B$79:$P$203,13,FALSE)*N72</f>
        <v>2015.1302521008404</v>
      </c>
      <c r="O25" s="33">
        <f>VLOOKUP($AA$7,$B$79:$P$203,13,FALSE)*O72</f>
        <v>2159.5840336134452</v>
      </c>
      <c r="P25" s="33">
        <f>VLOOKUP($AA$7,$B$79:$P$203,13,FALSE)*P72</f>
        <v>2304.0378151260502</v>
      </c>
      <c r="Q25" s="33">
        <f>VLOOKUP($AA$7,$B$79:$P$203,13,FALSE)*Q72</f>
        <v>2448.4915966386552</v>
      </c>
      <c r="R25" s="33">
        <f>VLOOKUP($AA$7,$B$79:$P$203,13,FALSE)*R72</f>
        <v>2592.9453781512602</v>
      </c>
      <c r="S25" s="33">
        <f>VLOOKUP($AA$7,$B$79:$P$203,13,FALSE)*S72</f>
        <v>2737.3991596638657</v>
      </c>
      <c r="T25" s="33">
        <f>VLOOKUP($AA$7,$B$79:$P$203,13,FALSE)*T72</f>
        <v>2881.8529411764707</v>
      </c>
      <c r="U25" s="33">
        <f>VLOOKUP($AA$7,$B$79:$P$203,13,FALSE)*U72</f>
        <v>3026.3067226890753</v>
      </c>
      <c r="V25" s="33">
        <f>VLOOKUP($AA$7,$B$79:$P$203,13,FALSE)*V72</f>
        <v>3170.7605042016803</v>
      </c>
      <c r="W25" s="33">
        <f>VLOOKUP($AA$7,$B$79:$P$203,13,FALSE)*W72</f>
        <v>3315.2142857142858</v>
      </c>
      <c r="X25" s="33">
        <f>VLOOKUP($AA$7,$B$79:$P$203,13,FALSE)*X72</f>
        <v>3459.6680672268908</v>
      </c>
      <c r="Y25" s="33">
        <f>VLOOKUP($AA$7,$B$79:$P$203,13,FALSE)*Y72</f>
        <v>3604.1218487394958</v>
      </c>
      <c r="Z25" s="33">
        <f>VLOOKUP($AA$7,$B$79:$P$203,13,FALSE)*Z72</f>
        <v>3748.5756302521004</v>
      </c>
      <c r="AA25" s="33">
        <f>VLOOKUP($AA$7,$B$79:$P$203,13,FALSE)*AA72</f>
        <v>3893.0294117647059</v>
      </c>
    </row>
    <row r="26" spans="1:27" ht="21.6" customHeight="1" x14ac:dyDescent="0.25">
      <c r="A26" s="37"/>
      <c r="B26" s="32"/>
      <c r="C26" s="30">
        <v>18</v>
      </c>
      <c r="D26" s="34">
        <f>VLOOKUP($AA$7,$B$79:$P$203,14,FALSE)*D73</f>
        <v>658.70089020456669</v>
      </c>
      <c r="E26" s="34">
        <f>VLOOKUP($AA$7,$B$79:$P$203,14,FALSE)*E73</f>
        <v>825.46060924369749</v>
      </c>
      <c r="F26" s="34">
        <f>VLOOKUP($AA$7,$B$79:$P$203,14,FALSE)*F73</f>
        <v>992.2203282828284</v>
      </c>
      <c r="G26" s="34">
        <f>VLOOKUP($AA$7,$B$79:$P$203,14,FALSE)*G73</f>
        <v>1158.9800473219591</v>
      </c>
      <c r="H26" s="34">
        <f>VLOOKUP($AA$7,$B$79:$P$203,14,FALSE)*H73</f>
        <v>1325.73976636109</v>
      </c>
      <c r="I26" s="34">
        <f>VLOOKUP($AA$7,$B$79:$P$203,14,FALSE)*I73</f>
        <v>1492.4994854002209</v>
      </c>
      <c r="J26" s="34">
        <f>VLOOKUP($AA$7,$B$79:$P$203,14,FALSE)*J73</f>
        <v>1659.2592044393514</v>
      </c>
      <c r="K26" s="34">
        <f>VLOOKUP($AA$7,$B$79:$P$203,14,FALSE)*K73</f>
        <v>1826.0189234784823</v>
      </c>
      <c r="L26" s="34">
        <f>VLOOKUP($AA$7,$B$79:$P$203,14,FALSE)*L73</f>
        <v>1992.7786425176128</v>
      </c>
      <c r="M26" s="34">
        <f>VLOOKUP($AA$7,$B$79:$P$203,14,FALSE)*M73</f>
        <v>2159.5383615567439</v>
      </c>
      <c r="N26" s="34">
        <f>VLOOKUP($AA$7,$B$79:$P$203,14,FALSE)*N73</f>
        <v>2326.2980805958746</v>
      </c>
      <c r="O26" s="34">
        <f>VLOOKUP($AA$7,$B$79:$P$203,14,FALSE)*O73</f>
        <v>2493.0577996350053</v>
      </c>
      <c r="P26" s="34">
        <f>VLOOKUP($AA$7,$B$79:$P$203,14,FALSE)*P73</f>
        <v>2659.8175186741364</v>
      </c>
      <c r="Q26" s="34">
        <f>VLOOKUP($AA$7,$B$79:$P$203,14,FALSE)*Q73</f>
        <v>2826.5772377132666</v>
      </c>
      <c r="R26" s="34">
        <f>VLOOKUP($AA$7,$B$79:$P$203,14,FALSE)*R73</f>
        <v>2993.3369567523978</v>
      </c>
      <c r="S26" s="34">
        <f>VLOOKUP($AA$7,$B$79:$P$203,14,FALSE)*S73</f>
        <v>3160.0966757915289</v>
      </c>
      <c r="T26" s="34">
        <f>VLOOKUP($AA$7,$B$79:$P$203,14,FALSE)*T73</f>
        <v>3326.8563948306596</v>
      </c>
      <c r="U26" s="34">
        <f>VLOOKUP($AA$7,$B$79:$P$203,14,FALSE)*U73</f>
        <v>3493.6161138697898</v>
      </c>
      <c r="V26" s="34">
        <f>VLOOKUP($AA$7,$B$79:$P$203,14,FALSE)*V73</f>
        <v>3660.375832908921</v>
      </c>
      <c r="W26" s="34">
        <f>VLOOKUP($AA$7,$B$79:$P$203,14,FALSE)*W73</f>
        <v>3827.1355519480517</v>
      </c>
      <c r="X26" s="34">
        <f>VLOOKUP($AA$7,$B$79:$P$203,14,FALSE)*X73</f>
        <v>3993.8952709871828</v>
      </c>
      <c r="Y26" s="34">
        <f>VLOOKUP($AA$7,$B$79:$P$203,14,FALSE)*Y73</f>
        <v>4160.6549900263135</v>
      </c>
      <c r="Z26" s="34">
        <f>VLOOKUP($AA$7,$B$79:$P$203,14,FALSE)*Z73</f>
        <v>4327.4147090654442</v>
      </c>
      <c r="AA26" s="34">
        <f>VLOOKUP($AA$7,$B$79:$P$203,14,FALSE)*AA73</f>
        <v>4494.1744281045749</v>
      </c>
    </row>
    <row r="27" spans="1:27" ht="21.6" customHeight="1" x14ac:dyDescent="0.25">
      <c r="A27" s="37"/>
      <c r="B27" s="39"/>
      <c r="C27" s="28">
        <v>23</v>
      </c>
      <c r="D27" s="36">
        <f>VLOOKUP($AA$7,$B$79:$P$203,15,FALSE)*D74</f>
        <v>746.80934343434342</v>
      </c>
      <c r="E27" s="36">
        <f>VLOOKUP($AA$7,$B$79:$P$203,15,FALSE)*E74</f>
        <v>935.875</v>
      </c>
      <c r="F27" s="36">
        <f>VLOOKUP($AA$7,$B$79:$P$203,15,FALSE)*F74</f>
        <v>1124.9406565656566</v>
      </c>
      <c r="G27" s="36">
        <f>VLOOKUP($AA$7,$B$79:$P$203,15,FALSE)*G74</f>
        <v>1314.0063131313132</v>
      </c>
      <c r="H27" s="36">
        <f>VLOOKUP($AA$7,$B$79:$P$203,15,FALSE)*H74</f>
        <v>1503.0719696969697</v>
      </c>
      <c r="I27" s="36">
        <f>VLOOKUP($AA$7,$B$79:$P$203,15,FALSE)*I74</f>
        <v>1692.1376262626266</v>
      </c>
      <c r="J27" s="36">
        <f>VLOOKUP($AA$7,$B$79:$P$203,15,FALSE)*J74</f>
        <v>1881.2032828282827</v>
      </c>
      <c r="K27" s="36">
        <f>VLOOKUP($AA$7,$B$79:$P$203,15,FALSE)*K74</f>
        <v>2070.2689393939395</v>
      </c>
      <c r="L27" s="36">
        <f>VLOOKUP($AA$7,$B$79:$P$203,15,FALSE)*L74</f>
        <v>2259.3345959595954</v>
      </c>
      <c r="M27" s="36">
        <f>VLOOKUP($AA$7,$B$79:$P$203,15,FALSE)*M74</f>
        <v>2448.4002525252522</v>
      </c>
      <c r="N27" s="36">
        <f>VLOOKUP($AA$7,$B$79:$P$203,15,FALSE)*N74</f>
        <v>2637.465909090909</v>
      </c>
      <c r="O27" s="36">
        <f>VLOOKUP($AA$7,$B$79:$P$203,15,FALSE)*O74</f>
        <v>2826.5315656565654</v>
      </c>
      <c r="P27" s="36">
        <f>VLOOKUP($AA$7,$B$79:$P$203,15,FALSE)*P74</f>
        <v>3015.5972222222222</v>
      </c>
      <c r="Q27" s="36">
        <f>VLOOKUP($AA$7,$B$79:$P$203,15,FALSE)*Q74</f>
        <v>3204.6628787878785</v>
      </c>
      <c r="R27" s="36">
        <f>VLOOKUP($AA$7,$B$79:$P$203,15,FALSE)*R74</f>
        <v>3393.7285353535349</v>
      </c>
      <c r="S27" s="36">
        <f>VLOOKUP($AA$7,$B$79:$P$203,15,FALSE)*S74</f>
        <v>3582.7941919191917</v>
      </c>
      <c r="T27" s="36">
        <f>VLOOKUP($AA$7,$B$79:$P$203,15,FALSE)*T74</f>
        <v>3771.8598484848485</v>
      </c>
      <c r="U27" s="36">
        <f>VLOOKUP($AA$7,$B$79:$P$203,15,FALSE)*U74</f>
        <v>3960.9255050505044</v>
      </c>
      <c r="V27" s="36">
        <f>VLOOKUP($AA$7,$B$79:$P$203,15,FALSE)*V74</f>
        <v>4149.9911616161608</v>
      </c>
      <c r="W27" s="36">
        <f>VLOOKUP($AA$7,$B$79:$P$203,15,FALSE)*W74</f>
        <v>4339.056818181818</v>
      </c>
      <c r="X27" s="36">
        <f>VLOOKUP($AA$7,$B$79:$P$203,15,FALSE)*X74</f>
        <v>4528.1224747474744</v>
      </c>
      <c r="Y27" s="36">
        <f>VLOOKUP($AA$7,$B$79:$P$203,15,FALSE)*Y74</f>
        <v>4717.1881313131316</v>
      </c>
      <c r="Z27" s="36">
        <f>VLOOKUP($AA$7,$B$79:$P$203,15,FALSE)*Z74</f>
        <v>4906.2537878787871</v>
      </c>
      <c r="AA27" s="36">
        <f>VLOOKUP($AA$7,$B$79:$P$203,15,FALSE)*AA74</f>
        <v>5095.3194444444443</v>
      </c>
    </row>
    <row r="28" spans="1:27" ht="25.5" x14ac:dyDescent="0.25">
      <c r="A28" s="40"/>
      <c r="B28" s="1" t="s">
        <v>30</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7" ht="21.6" customHeight="1"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row>
    <row r="30" spans="1:27" ht="21.6" hidden="1" customHeight="1"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row>
    <row r="31" spans="1:27" ht="21.6" hidden="1"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row>
    <row r="32" spans="1:27" ht="21.6" hidden="1"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ht="21.6" hidden="1"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row>
    <row r="34" spans="1:27" ht="21.6" hidden="1"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row>
    <row r="35" spans="1:27" ht="21.6" hidden="1"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ht="21.6" hidden="1" customHeight="1"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row>
    <row r="37" spans="1:27" ht="21.6" hidden="1"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row>
    <row r="38" spans="1:27" ht="21.6" hidden="1"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row>
    <row r="39" spans="1:27" ht="21.6" hidden="1"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row>
    <row r="40" spans="1:27" ht="21.6" hidden="1"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row>
    <row r="41" spans="1:27" ht="21.6" hidden="1"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row>
    <row r="42" spans="1:27" ht="21.6" hidden="1"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row>
    <row r="43" spans="1:27" ht="21.6" hidden="1"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row>
    <row r="44" spans="1:27" ht="21.6" hidden="1" customHeight="1"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row>
    <row r="45" spans="1:27" ht="21.6" hidden="1"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row>
    <row r="46" spans="1:27" ht="21.6" hidden="1"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row>
    <row r="47" spans="1:27" ht="21.6" hidden="1"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row>
    <row r="48" spans="1:27" ht="21.6" hidden="1"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ht="21.6" hidden="1"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row>
    <row r="50" spans="1:27" ht="21.6" hidden="1"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row>
    <row r="51" spans="1:27" ht="21.6" hidden="1" customHeight="1" x14ac:dyDescent="0.2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row>
    <row r="52" spans="1:27" ht="21.6" hidden="1" customHeight="1" x14ac:dyDescent="0.2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row>
    <row r="53" spans="1:27" ht="21.6" hidden="1"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row>
    <row r="54" spans="1:27" ht="21.6" hidden="1" customHeight="1" x14ac:dyDescent="0.2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row>
    <row r="55" spans="1:27" ht="21.6" hidden="1"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row>
    <row r="56" spans="1:27" ht="21.6" hidden="1" customHeight="1" x14ac:dyDescent="0.2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row>
    <row r="57" spans="1:27" ht="21.6" hidden="1" customHeight="1" x14ac:dyDescent="0.2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row>
    <row r="58" spans="1:27" ht="21.6" hidden="1" customHeight="1" x14ac:dyDescent="0.25">
      <c r="A58" s="8"/>
    </row>
    <row r="59" spans="1:27" ht="21.6" hidden="1" customHeight="1" x14ac:dyDescent="0.25"/>
    <row r="60" spans="1:27" ht="21.6" hidden="1" customHeight="1" x14ac:dyDescent="0.25"/>
    <row r="61" spans="1:27" ht="21.6" hidden="1" customHeight="1" x14ac:dyDescent="0.25">
      <c r="B61" s="42" t="s">
        <v>0</v>
      </c>
      <c r="C61" s="43" t="s">
        <v>1</v>
      </c>
      <c r="D61" s="44" t="s">
        <v>2</v>
      </c>
      <c r="E61" s="45"/>
      <c r="F61" s="45"/>
      <c r="G61" s="45"/>
      <c r="H61" s="45"/>
      <c r="I61" s="45"/>
      <c r="J61" s="45"/>
      <c r="K61" s="45"/>
      <c r="L61" s="45"/>
      <c r="M61" s="45"/>
      <c r="N61" s="45"/>
      <c r="O61" s="45"/>
      <c r="P61" s="45"/>
      <c r="Q61" s="45"/>
      <c r="R61" s="45"/>
      <c r="S61" s="45"/>
      <c r="T61" s="45"/>
      <c r="U61" s="45"/>
      <c r="V61" s="45"/>
      <c r="W61" s="45"/>
      <c r="X61" s="45"/>
      <c r="Y61" s="45"/>
      <c r="Z61" s="45"/>
      <c r="AA61" s="46"/>
    </row>
    <row r="62" spans="1:27" ht="21.6" hidden="1" customHeight="1" x14ac:dyDescent="0.25">
      <c r="B62" s="47"/>
      <c r="C62" s="48"/>
      <c r="D62" s="49">
        <v>60</v>
      </c>
      <c r="E62" s="49">
        <v>70</v>
      </c>
      <c r="F62" s="49">
        <v>80</v>
      </c>
      <c r="G62" s="49">
        <v>90</v>
      </c>
      <c r="H62" s="49">
        <v>100</v>
      </c>
      <c r="I62" s="49">
        <v>110</v>
      </c>
      <c r="J62" s="49">
        <v>120</v>
      </c>
      <c r="K62" s="49">
        <v>130</v>
      </c>
      <c r="L62" s="49">
        <v>140</v>
      </c>
      <c r="M62" s="49">
        <v>150</v>
      </c>
      <c r="N62" s="49">
        <v>160</v>
      </c>
      <c r="O62" s="49">
        <v>170</v>
      </c>
      <c r="P62" s="49">
        <v>180</v>
      </c>
      <c r="Q62" s="49">
        <v>190</v>
      </c>
      <c r="R62" s="49">
        <v>200</v>
      </c>
      <c r="S62" s="49">
        <v>210</v>
      </c>
      <c r="T62" s="49">
        <v>220</v>
      </c>
      <c r="U62" s="49">
        <v>230</v>
      </c>
      <c r="V62" s="49">
        <v>240</v>
      </c>
      <c r="W62" s="49">
        <v>250</v>
      </c>
      <c r="X62" s="49">
        <v>260</v>
      </c>
      <c r="Y62" s="49">
        <v>270</v>
      </c>
      <c r="Z62" s="49">
        <v>280</v>
      </c>
      <c r="AA62" s="49">
        <v>290</v>
      </c>
    </row>
    <row r="63" spans="1:27" ht="21.6" hidden="1" customHeight="1" x14ac:dyDescent="0.25">
      <c r="B63" s="50">
        <v>15</v>
      </c>
      <c r="C63" s="51">
        <v>8</v>
      </c>
      <c r="D63" s="52">
        <v>178.31428571428572</v>
      </c>
      <c r="E63" s="52">
        <v>223.45714285714286</v>
      </c>
      <c r="F63" s="52">
        <v>268.60000000000002</v>
      </c>
      <c r="G63" s="52">
        <v>313.74285714285719</v>
      </c>
      <c r="H63" s="52">
        <v>358.8857142857143</v>
      </c>
      <c r="I63" s="52">
        <v>404.02857142857152</v>
      </c>
      <c r="J63" s="52">
        <v>449.17142857142858</v>
      </c>
      <c r="K63" s="52">
        <v>494.31428571428575</v>
      </c>
      <c r="L63" s="52">
        <v>539.4571428571428</v>
      </c>
      <c r="M63" s="52">
        <v>584.6</v>
      </c>
      <c r="N63" s="52">
        <v>629.74285714285713</v>
      </c>
      <c r="O63" s="52">
        <v>674.88571428571424</v>
      </c>
      <c r="P63" s="52">
        <v>720.02857142857147</v>
      </c>
      <c r="Q63" s="52">
        <v>765.17142857142858</v>
      </c>
      <c r="R63" s="52">
        <v>810.31428571428569</v>
      </c>
      <c r="S63" s="52">
        <v>855.45714285714291</v>
      </c>
      <c r="T63" s="52">
        <v>900.60000000000014</v>
      </c>
      <c r="U63" s="52">
        <v>945.74285714285702</v>
      </c>
      <c r="V63" s="52">
        <v>990.88571428571424</v>
      </c>
      <c r="W63" s="52">
        <v>1036.0285714285715</v>
      </c>
      <c r="X63" s="52">
        <v>1081.1714285714286</v>
      </c>
      <c r="Y63" s="52">
        <v>1126.3142857142859</v>
      </c>
      <c r="Z63" s="52">
        <v>1171.4571428571428</v>
      </c>
      <c r="AA63" s="52">
        <v>1216.5999999999999</v>
      </c>
    </row>
    <row r="64" spans="1:27" ht="21.6" hidden="1" customHeight="1" x14ac:dyDescent="0.25">
      <c r="B64" s="53"/>
      <c r="C64" s="54">
        <v>13</v>
      </c>
      <c r="D64" s="55">
        <v>272.45382031905962</v>
      </c>
      <c r="E64" s="55">
        <v>341.4294710327456</v>
      </c>
      <c r="F64" s="55">
        <v>410.40512174643163</v>
      </c>
      <c r="G64" s="55">
        <v>479.38077246011761</v>
      </c>
      <c r="H64" s="55">
        <v>548.35642317380359</v>
      </c>
      <c r="I64" s="55">
        <v>617.33207388748963</v>
      </c>
      <c r="J64" s="55">
        <v>686.30772460117544</v>
      </c>
      <c r="K64" s="55">
        <v>755.28337531486147</v>
      </c>
      <c r="L64" s="55">
        <v>824.2590260285474</v>
      </c>
      <c r="M64" s="55">
        <v>893.23467674223343</v>
      </c>
      <c r="N64" s="55">
        <v>962.21032745591947</v>
      </c>
      <c r="O64" s="55">
        <v>1031.1859781696053</v>
      </c>
      <c r="P64" s="55">
        <v>1100.1616288832913</v>
      </c>
      <c r="Q64" s="55">
        <v>1169.1372795969774</v>
      </c>
      <c r="R64" s="55">
        <v>1238.1129303106634</v>
      </c>
      <c r="S64" s="55">
        <v>1307.0885810243494</v>
      </c>
      <c r="T64" s="55">
        <v>1376.0642317380355</v>
      </c>
      <c r="U64" s="55">
        <v>1445.039882451721</v>
      </c>
      <c r="V64" s="55">
        <v>1514.0155331654071</v>
      </c>
      <c r="W64" s="55">
        <v>1582.9911838790931</v>
      </c>
      <c r="X64" s="55">
        <v>1651.9668345927792</v>
      </c>
      <c r="Y64" s="55">
        <v>1720.9424853064652</v>
      </c>
      <c r="Z64" s="55">
        <v>1789.918136020151</v>
      </c>
      <c r="AA64" s="55">
        <v>1858.893786733837</v>
      </c>
    </row>
    <row r="65" spans="2:27" ht="21.6" hidden="1" customHeight="1" x14ac:dyDescent="0.25">
      <c r="B65" s="53"/>
      <c r="C65" s="54">
        <v>18</v>
      </c>
      <c r="D65" s="55">
        <v>324.49378515952986</v>
      </c>
      <c r="E65" s="55">
        <v>406.64411051637285</v>
      </c>
      <c r="F65" s="55">
        <v>488.79443587321589</v>
      </c>
      <c r="G65" s="55">
        <v>570.94476123005882</v>
      </c>
      <c r="H65" s="55">
        <v>653.09508658690186</v>
      </c>
      <c r="I65" s="55">
        <v>735.2454119437449</v>
      </c>
      <c r="J65" s="55">
        <v>817.39573730058783</v>
      </c>
      <c r="K65" s="55">
        <v>899.54606265743075</v>
      </c>
      <c r="L65" s="55">
        <v>981.69638801427368</v>
      </c>
      <c r="M65" s="55">
        <v>1063.8467133711167</v>
      </c>
      <c r="N65" s="55">
        <v>1145.9970387279598</v>
      </c>
      <c r="O65" s="55">
        <v>1228.1473640848026</v>
      </c>
      <c r="P65" s="55">
        <v>1310.2976894416458</v>
      </c>
      <c r="Q65" s="55">
        <v>1392.4480147984887</v>
      </c>
      <c r="R65" s="55">
        <v>1474.5983401553317</v>
      </c>
      <c r="S65" s="55">
        <v>1556.7486655121747</v>
      </c>
      <c r="T65" s="55">
        <v>1638.8989908690178</v>
      </c>
      <c r="U65" s="55">
        <v>1721.0493162258606</v>
      </c>
      <c r="V65" s="55">
        <v>1803.1996415827036</v>
      </c>
      <c r="W65" s="55">
        <v>1885.3499669395467</v>
      </c>
      <c r="X65" s="55">
        <v>1967.5002922963897</v>
      </c>
      <c r="Y65" s="55">
        <v>2049.650617653233</v>
      </c>
      <c r="Z65" s="55">
        <v>2131.8009430100756</v>
      </c>
      <c r="AA65" s="55">
        <v>2213.9512683669186</v>
      </c>
    </row>
    <row r="66" spans="2:27" ht="21.6" hidden="1" customHeight="1" x14ac:dyDescent="0.25">
      <c r="B66" s="56"/>
      <c r="C66" s="57">
        <v>23</v>
      </c>
      <c r="D66" s="58">
        <v>376.53375</v>
      </c>
      <c r="E66" s="58">
        <v>471.85874999999999</v>
      </c>
      <c r="F66" s="58">
        <v>567.18375000000003</v>
      </c>
      <c r="G66" s="58">
        <v>662.50875000000008</v>
      </c>
      <c r="H66" s="58">
        <v>757.83375000000001</v>
      </c>
      <c r="I66" s="58">
        <v>853.15875000000017</v>
      </c>
      <c r="J66" s="58">
        <v>948.48374999999999</v>
      </c>
      <c r="K66" s="58">
        <v>1043.8087499999999</v>
      </c>
      <c r="L66" s="58">
        <v>1139.1337499999997</v>
      </c>
      <c r="M66" s="58">
        <v>1234.45875</v>
      </c>
      <c r="N66" s="58">
        <v>1329.7837500000001</v>
      </c>
      <c r="O66" s="58">
        <v>1425.1087499999999</v>
      </c>
      <c r="P66" s="58">
        <v>1520.4337499999999</v>
      </c>
      <c r="Q66" s="58">
        <v>1615.7587499999997</v>
      </c>
      <c r="R66" s="58">
        <v>1711.08375</v>
      </c>
      <c r="S66" s="58">
        <v>1806.4087500000001</v>
      </c>
      <c r="T66" s="58">
        <v>1901.7337500000001</v>
      </c>
      <c r="U66" s="58">
        <v>1997.0587499999997</v>
      </c>
      <c r="V66" s="58">
        <v>2092.38375</v>
      </c>
      <c r="W66" s="58">
        <v>2187.7087499999998</v>
      </c>
      <c r="X66" s="58">
        <v>2283.0337500000001</v>
      </c>
      <c r="Y66" s="58">
        <v>2378.3587500000003</v>
      </c>
      <c r="Z66" s="58">
        <v>2473.6837499999997</v>
      </c>
      <c r="AA66" s="58">
        <v>2569.00875</v>
      </c>
    </row>
    <row r="67" spans="2:27" ht="21.6" hidden="1" customHeight="1" x14ac:dyDescent="0.25">
      <c r="B67" s="59">
        <v>20</v>
      </c>
      <c r="C67" s="51">
        <v>8</v>
      </c>
      <c r="D67" s="52">
        <v>267.47142857142859</v>
      </c>
      <c r="E67" s="52">
        <v>335.18571428571425</v>
      </c>
      <c r="F67" s="52">
        <v>402.90000000000003</v>
      </c>
      <c r="G67" s="52">
        <v>470.61428571428576</v>
      </c>
      <c r="H67" s="52">
        <v>538.32857142857142</v>
      </c>
      <c r="I67" s="52">
        <v>606.0428571428572</v>
      </c>
      <c r="J67" s="52">
        <v>673.75714285714287</v>
      </c>
      <c r="K67" s="52">
        <v>741.47142857142853</v>
      </c>
      <c r="L67" s="52">
        <v>809.18571428571408</v>
      </c>
      <c r="M67" s="52">
        <v>876.89999999999986</v>
      </c>
      <c r="N67" s="52">
        <v>944.61428571428564</v>
      </c>
      <c r="O67" s="52">
        <v>1012.3285714285713</v>
      </c>
      <c r="P67" s="52">
        <v>1080.042857142857</v>
      </c>
      <c r="Q67" s="52">
        <v>1147.7571428571428</v>
      </c>
      <c r="R67" s="52">
        <v>1215.4714285714285</v>
      </c>
      <c r="S67" s="52">
        <v>1283.1857142857143</v>
      </c>
      <c r="T67" s="52">
        <v>1350.9</v>
      </c>
      <c r="U67" s="52">
        <v>1418.6142857142854</v>
      </c>
      <c r="V67" s="52">
        <v>1486.3285714285712</v>
      </c>
      <c r="W67" s="52">
        <v>1554.042857142857</v>
      </c>
      <c r="X67" s="52">
        <v>1621.7571428571428</v>
      </c>
      <c r="Y67" s="52">
        <v>1689.4714285714285</v>
      </c>
      <c r="Z67" s="52">
        <v>1757.1857142857141</v>
      </c>
      <c r="AA67" s="52">
        <v>1824.8999999999999</v>
      </c>
    </row>
    <row r="68" spans="2:27" ht="21.6" hidden="1" customHeight="1" x14ac:dyDescent="0.25">
      <c r="B68" s="60"/>
      <c r="C68" s="54">
        <v>13</v>
      </c>
      <c r="D68" s="55">
        <v>408.68073047858945</v>
      </c>
      <c r="E68" s="55">
        <v>512.14420654911839</v>
      </c>
      <c r="F68" s="55">
        <v>615.60768261964745</v>
      </c>
      <c r="G68" s="55">
        <v>719.07115869017639</v>
      </c>
      <c r="H68" s="55">
        <v>822.53463476070533</v>
      </c>
      <c r="I68" s="55">
        <v>925.99811083123438</v>
      </c>
      <c r="J68" s="55">
        <v>1029.4615869017632</v>
      </c>
      <c r="K68" s="55">
        <v>1132.9250629722922</v>
      </c>
      <c r="L68" s="55">
        <v>1236.3885390428209</v>
      </c>
      <c r="M68" s="55">
        <v>1339.85201511335</v>
      </c>
      <c r="N68" s="55">
        <v>1443.315491183879</v>
      </c>
      <c r="O68" s="55">
        <v>1546.7789672544079</v>
      </c>
      <c r="P68" s="55">
        <v>1650.2424433249369</v>
      </c>
      <c r="Q68" s="55">
        <v>1753.7059193954658</v>
      </c>
      <c r="R68" s="55">
        <v>1857.1693954659947</v>
      </c>
      <c r="S68" s="55">
        <v>1960.6328715365239</v>
      </c>
      <c r="T68" s="55">
        <v>2064.0963476070528</v>
      </c>
      <c r="U68" s="55">
        <v>2167.5598236775813</v>
      </c>
      <c r="V68" s="55">
        <v>2271.0232997481107</v>
      </c>
      <c r="W68" s="55">
        <v>2374.4867758186397</v>
      </c>
      <c r="X68" s="55">
        <v>2477.9502518891686</v>
      </c>
      <c r="Y68" s="55">
        <v>2581.4137279596976</v>
      </c>
      <c r="Z68" s="55">
        <v>2684.8772040302265</v>
      </c>
      <c r="AA68" s="55">
        <v>2788.3406801007554</v>
      </c>
    </row>
    <row r="69" spans="2:27" ht="21.6" hidden="1" customHeight="1" x14ac:dyDescent="0.25">
      <c r="B69" s="60"/>
      <c r="C69" s="54">
        <v>18</v>
      </c>
      <c r="D69" s="61">
        <v>486.74067773929477</v>
      </c>
      <c r="E69" s="61">
        <v>609.96616577455927</v>
      </c>
      <c r="F69" s="61">
        <v>733.19165380982383</v>
      </c>
      <c r="G69" s="61">
        <v>856.41714184508828</v>
      </c>
      <c r="H69" s="61">
        <v>979.64262988035273</v>
      </c>
      <c r="I69" s="61">
        <v>1102.8681179156174</v>
      </c>
      <c r="J69" s="61">
        <v>1226.0936059508817</v>
      </c>
      <c r="K69" s="61">
        <v>1349.3190939861461</v>
      </c>
      <c r="L69" s="61">
        <v>1472.5445820214104</v>
      </c>
      <c r="M69" s="61">
        <v>1595.7700700566752</v>
      </c>
      <c r="N69" s="61">
        <v>1718.9955580919398</v>
      </c>
      <c r="O69" s="61">
        <v>1842.2210461272041</v>
      </c>
      <c r="P69" s="61">
        <v>1965.4465341624687</v>
      </c>
      <c r="Q69" s="61">
        <v>2088.672022197733</v>
      </c>
      <c r="R69" s="61">
        <v>2211.8975102329978</v>
      </c>
      <c r="S69" s="61">
        <v>2335.1229982682621</v>
      </c>
      <c r="T69" s="61">
        <v>2458.3484863035269</v>
      </c>
      <c r="U69" s="61">
        <v>2581.5739743387908</v>
      </c>
      <c r="V69" s="61">
        <v>2704.7994623740556</v>
      </c>
      <c r="W69" s="61">
        <v>2828.0249504093199</v>
      </c>
      <c r="X69" s="61">
        <v>2951.2504384445847</v>
      </c>
      <c r="Y69" s="61">
        <v>3074.475926479849</v>
      </c>
      <c r="Z69" s="61">
        <v>3197.7014145151134</v>
      </c>
      <c r="AA69" s="61">
        <v>3320.9269025503777</v>
      </c>
    </row>
    <row r="70" spans="2:27" ht="21.6" hidden="1" customHeight="1" x14ac:dyDescent="0.25">
      <c r="B70" s="62"/>
      <c r="C70" s="63">
        <v>23</v>
      </c>
      <c r="D70" s="64">
        <v>561.67154671717174</v>
      </c>
      <c r="E70" s="64">
        <v>703.86687499999994</v>
      </c>
      <c r="F70" s="64">
        <v>846.06220328282836</v>
      </c>
      <c r="G70" s="64">
        <v>988.25753156565656</v>
      </c>
      <c r="H70" s="64">
        <v>1130.4528598484849</v>
      </c>
      <c r="I70" s="64">
        <v>1272.6481881313132</v>
      </c>
      <c r="J70" s="64">
        <v>1414.8435164141413</v>
      </c>
      <c r="K70" s="64">
        <v>1557.0388446969696</v>
      </c>
      <c r="L70" s="64">
        <v>1699.2341729797977</v>
      </c>
      <c r="M70" s="64">
        <v>1841.429501262626</v>
      </c>
      <c r="N70" s="64">
        <v>1983.6248295454543</v>
      </c>
      <c r="O70" s="64">
        <v>2125.8201578282824</v>
      </c>
      <c r="P70" s="64">
        <v>2268.0154861111109</v>
      </c>
      <c r="Q70" s="64">
        <v>2410.210814393939</v>
      </c>
      <c r="R70" s="64">
        <v>2552.4061426767671</v>
      </c>
      <c r="S70" s="64">
        <v>2694.6014709595956</v>
      </c>
      <c r="T70" s="64">
        <v>2836.7967992424242</v>
      </c>
      <c r="U70" s="64">
        <v>2978.9921275252518</v>
      </c>
      <c r="V70" s="64">
        <v>3121.1874558080804</v>
      </c>
      <c r="W70" s="64">
        <v>3263.3827840909084</v>
      </c>
      <c r="X70" s="64">
        <v>3405.578112373737</v>
      </c>
      <c r="Y70" s="64">
        <v>3547.7734406565655</v>
      </c>
      <c r="Z70" s="64">
        <v>3689.9687689393932</v>
      </c>
      <c r="AA70" s="64">
        <v>3832.1640972222217</v>
      </c>
    </row>
    <row r="71" spans="2:27" ht="21.6" hidden="1" customHeight="1" x14ac:dyDescent="0.25">
      <c r="B71" s="65">
        <v>25</v>
      </c>
      <c r="C71" s="66">
        <v>8</v>
      </c>
      <c r="D71" s="67">
        <v>372.818718381113</v>
      </c>
      <c r="E71" s="67">
        <v>467.20320404721758</v>
      </c>
      <c r="F71" s="67">
        <v>561.58768971332222</v>
      </c>
      <c r="G71" s="67">
        <v>655.97217537942674</v>
      </c>
      <c r="H71" s="67">
        <v>750.35666104553127</v>
      </c>
      <c r="I71" s="67">
        <v>844.74114671163591</v>
      </c>
      <c r="J71" s="67">
        <v>939.12563237774032</v>
      </c>
      <c r="K71" s="67">
        <v>1033.5101180438448</v>
      </c>
      <c r="L71" s="67">
        <v>1127.8946037099493</v>
      </c>
      <c r="M71" s="67">
        <v>1222.2790893760539</v>
      </c>
      <c r="N71" s="67">
        <v>1316.6635750421585</v>
      </c>
      <c r="O71" s="67">
        <v>1411.0480607082629</v>
      </c>
      <c r="P71" s="67">
        <v>1505.4325463743676</v>
      </c>
      <c r="Q71" s="67">
        <v>1599.8170320404722</v>
      </c>
      <c r="R71" s="67">
        <v>1694.2015177065769</v>
      </c>
      <c r="S71" s="67">
        <v>1788.5860033726815</v>
      </c>
      <c r="T71" s="67">
        <v>1882.9704890387861</v>
      </c>
      <c r="U71" s="67">
        <v>1977.3549747048903</v>
      </c>
      <c r="V71" s="67">
        <v>2071.7394603709949</v>
      </c>
      <c r="W71" s="67">
        <v>2166.1239460370994</v>
      </c>
      <c r="X71" s="67">
        <v>2260.5084317032042</v>
      </c>
      <c r="Y71" s="67">
        <v>2354.8929173693086</v>
      </c>
      <c r="Z71" s="67">
        <v>2449.277403035413</v>
      </c>
      <c r="AA71" s="67">
        <v>2543.6618887015179</v>
      </c>
    </row>
    <row r="72" spans="2:27" ht="21.6" hidden="1" customHeight="1" x14ac:dyDescent="0.25">
      <c r="B72" s="60"/>
      <c r="C72" s="54">
        <v>13</v>
      </c>
      <c r="D72" s="55">
        <v>570.59243697478996</v>
      </c>
      <c r="E72" s="55">
        <v>715.04621848739498</v>
      </c>
      <c r="F72" s="55">
        <v>859.50000000000011</v>
      </c>
      <c r="G72" s="55">
        <v>1003.9537815126051</v>
      </c>
      <c r="H72" s="55">
        <v>1148.40756302521</v>
      </c>
      <c r="I72" s="55">
        <v>1292.8613445378153</v>
      </c>
      <c r="J72" s="55">
        <v>1437.3151260504201</v>
      </c>
      <c r="K72" s="55">
        <v>1581.7689075630251</v>
      </c>
      <c r="L72" s="55">
        <v>1726.2226890756301</v>
      </c>
      <c r="M72" s="55">
        <v>1870.6764705882351</v>
      </c>
      <c r="N72" s="55">
        <v>2015.1302521008404</v>
      </c>
      <c r="O72" s="55">
        <v>2159.5840336134452</v>
      </c>
      <c r="P72" s="55">
        <v>2304.0378151260502</v>
      </c>
      <c r="Q72" s="55">
        <v>2448.4915966386552</v>
      </c>
      <c r="R72" s="55">
        <v>2592.9453781512602</v>
      </c>
      <c r="S72" s="55">
        <v>2737.3991596638657</v>
      </c>
      <c r="T72" s="55">
        <v>2881.8529411764707</v>
      </c>
      <c r="U72" s="55">
        <v>3026.3067226890753</v>
      </c>
      <c r="V72" s="55">
        <v>3170.7605042016803</v>
      </c>
      <c r="W72" s="55">
        <v>3315.2142857142858</v>
      </c>
      <c r="X72" s="55">
        <v>3459.6680672268908</v>
      </c>
      <c r="Y72" s="55">
        <v>3604.1218487394958</v>
      </c>
      <c r="Z72" s="55">
        <v>3748.5756302521004</v>
      </c>
      <c r="AA72" s="55">
        <v>3893.0294117647059</v>
      </c>
    </row>
    <row r="73" spans="2:27" ht="21.6" hidden="1" customHeight="1" x14ac:dyDescent="0.25">
      <c r="B73" s="60"/>
      <c r="C73" s="54">
        <v>18</v>
      </c>
      <c r="D73" s="61">
        <v>658.70089020456669</v>
      </c>
      <c r="E73" s="61">
        <v>825.46060924369749</v>
      </c>
      <c r="F73" s="61">
        <v>992.2203282828284</v>
      </c>
      <c r="G73" s="61">
        <v>1158.9800473219591</v>
      </c>
      <c r="H73" s="61">
        <v>1325.73976636109</v>
      </c>
      <c r="I73" s="61">
        <v>1492.4994854002209</v>
      </c>
      <c r="J73" s="61">
        <v>1659.2592044393514</v>
      </c>
      <c r="K73" s="61">
        <v>1826.0189234784823</v>
      </c>
      <c r="L73" s="61">
        <v>1992.7786425176128</v>
      </c>
      <c r="M73" s="61">
        <v>2159.5383615567439</v>
      </c>
      <c r="N73" s="61">
        <v>2326.2980805958746</v>
      </c>
      <c r="O73" s="61">
        <v>2493.0577996350053</v>
      </c>
      <c r="P73" s="61">
        <v>2659.8175186741364</v>
      </c>
      <c r="Q73" s="61">
        <v>2826.5772377132666</v>
      </c>
      <c r="R73" s="61">
        <v>2993.3369567523978</v>
      </c>
      <c r="S73" s="61">
        <v>3160.0966757915289</v>
      </c>
      <c r="T73" s="61">
        <v>3326.8563948306596</v>
      </c>
      <c r="U73" s="61">
        <v>3493.6161138697898</v>
      </c>
      <c r="V73" s="61">
        <v>3660.375832908921</v>
      </c>
      <c r="W73" s="61">
        <v>3827.1355519480517</v>
      </c>
      <c r="X73" s="61">
        <v>3993.8952709871828</v>
      </c>
      <c r="Y73" s="61">
        <v>4160.6549900263135</v>
      </c>
      <c r="Z73" s="61">
        <v>4327.4147090654442</v>
      </c>
      <c r="AA73" s="61">
        <v>4494.1744281045749</v>
      </c>
    </row>
    <row r="74" spans="2:27" ht="21.6" hidden="1" customHeight="1" x14ac:dyDescent="0.25">
      <c r="B74" s="62"/>
      <c r="C74" s="63">
        <v>23</v>
      </c>
      <c r="D74" s="64">
        <v>746.80934343434342</v>
      </c>
      <c r="E74" s="64">
        <v>935.875</v>
      </c>
      <c r="F74" s="64">
        <v>1124.9406565656566</v>
      </c>
      <c r="G74" s="64">
        <v>1314.0063131313132</v>
      </c>
      <c r="H74" s="64">
        <v>1503.0719696969697</v>
      </c>
      <c r="I74" s="64">
        <v>1692.1376262626266</v>
      </c>
      <c r="J74" s="64">
        <v>1881.2032828282827</v>
      </c>
      <c r="K74" s="64">
        <v>2070.2689393939395</v>
      </c>
      <c r="L74" s="64">
        <v>2259.3345959595954</v>
      </c>
      <c r="M74" s="64">
        <v>2448.4002525252522</v>
      </c>
      <c r="N74" s="64">
        <v>2637.465909090909</v>
      </c>
      <c r="O74" s="64">
        <v>2826.5315656565654</v>
      </c>
      <c r="P74" s="64">
        <v>3015.5972222222222</v>
      </c>
      <c r="Q74" s="64">
        <v>3204.6628787878785</v>
      </c>
      <c r="R74" s="64">
        <v>3393.7285353535349</v>
      </c>
      <c r="S74" s="64">
        <v>3582.7941919191917</v>
      </c>
      <c r="T74" s="64">
        <v>3771.8598484848485</v>
      </c>
      <c r="U74" s="64">
        <v>3960.9255050505044</v>
      </c>
      <c r="V74" s="64">
        <v>4149.9911616161608</v>
      </c>
      <c r="W74" s="64">
        <v>4339.056818181818</v>
      </c>
      <c r="X74" s="64">
        <v>4528.1224747474744</v>
      </c>
      <c r="Y74" s="64">
        <v>4717.1881313131316</v>
      </c>
      <c r="Z74" s="64">
        <v>4906.2537878787871</v>
      </c>
      <c r="AA74" s="64">
        <v>5095.3194444444443</v>
      </c>
    </row>
    <row r="75" spans="2:27" ht="21.6" hidden="1" customHeight="1" x14ac:dyDescent="0.25"/>
    <row r="76" spans="2:27" ht="21.6" hidden="1" customHeight="1" x14ac:dyDescent="0.25"/>
    <row r="77" spans="2:27" ht="21.6" hidden="1" customHeight="1" x14ac:dyDescent="0.25">
      <c r="B77" s="68" t="s">
        <v>3</v>
      </c>
      <c r="C77" s="69"/>
      <c r="D77" s="70" t="s">
        <v>4</v>
      </c>
      <c r="E77" s="71">
        <v>1.419</v>
      </c>
      <c r="F77" s="71">
        <v>1.4611000000000001</v>
      </c>
      <c r="G77" s="71">
        <v>1.4645999999999999</v>
      </c>
      <c r="H77" s="71">
        <v>1.4674</v>
      </c>
      <c r="I77" s="71">
        <v>1.4191</v>
      </c>
      <c r="J77" s="71">
        <v>1.4609000000000001</v>
      </c>
      <c r="K77" s="71">
        <v>1.4645999999999999</v>
      </c>
      <c r="L77" s="71">
        <v>1.4973000000000001</v>
      </c>
      <c r="M77" s="71">
        <v>1.3742000000000001</v>
      </c>
      <c r="N77" s="71">
        <v>1.4773000000000001</v>
      </c>
      <c r="O77" s="71">
        <v>1.4972000000000001</v>
      </c>
      <c r="P77" s="71">
        <v>1.5125999999999999</v>
      </c>
      <c r="R77" s="8" t="s">
        <v>17</v>
      </c>
    </row>
    <row r="78" spans="2:27" ht="21.6" hidden="1" customHeight="1" x14ac:dyDescent="0.25">
      <c r="B78" s="72"/>
      <c r="C78" s="69"/>
      <c r="D78" s="70" t="s">
        <v>18</v>
      </c>
      <c r="E78" s="73" t="s">
        <v>5</v>
      </c>
      <c r="F78" s="73" t="s">
        <v>6</v>
      </c>
      <c r="G78" s="73" t="s">
        <v>7</v>
      </c>
      <c r="H78" s="73" t="s">
        <v>8</v>
      </c>
      <c r="I78" s="73" t="s">
        <v>9</v>
      </c>
      <c r="J78" s="73" t="s">
        <v>10</v>
      </c>
      <c r="K78" s="73" t="s">
        <v>11</v>
      </c>
      <c r="L78" s="73" t="s">
        <v>12</v>
      </c>
      <c r="M78" s="73" t="s">
        <v>13</v>
      </c>
      <c r="N78" s="73" t="s">
        <v>14</v>
      </c>
      <c r="O78" s="73" t="s">
        <v>15</v>
      </c>
      <c r="P78" s="73" t="s">
        <v>16</v>
      </c>
      <c r="Q78" s="74"/>
      <c r="R78" s="74"/>
      <c r="S78" s="74"/>
      <c r="T78" s="74"/>
      <c r="U78" s="74"/>
      <c r="V78" s="74"/>
      <c r="Y78" s="74"/>
    </row>
    <row r="79" spans="2:27" ht="21.6" hidden="1" customHeight="1" x14ac:dyDescent="0.25">
      <c r="B79" s="75">
        <v>80</v>
      </c>
      <c r="C79" s="76"/>
      <c r="E79" s="77">
        <f>($B79/50)^E$77</f>
        <v>1.9482570451928845</v>
      </c>
      <c r="F79" s="77">
        <f t="shared" ref="F79:P79" si="0">($B79/50)^F$77</f>
        <v>1.9871914350551472</v>
      </c>
      <c r="G79" s="77">
        <f t="shared" si="0"/>
        <v>1.9904630804191503</v>
      </c>
      <c r="H79" s="77">
        <f t="shared" si="0"/>
        <v>1.9930842744405293</v>
      </c>
      <c r="I79" s="77">
        <f t="shared" si="0"/>
        <v>1.9483486161329957</v>
      </c>
      <c r="J79" s="77">
        <f t="shared" si="0"/>
        <v>1.9870046463971232</v>
      </c>
      <c r="K79" s="77">
        <f t="shared" si="0"/>
        <v>1.9904630804191503</v>
      </c>
      <c r="L79" s="77">
        <f t="shared" si="0"/>
        <v>2.0212910361583907</v>
      </c>
      <c r="M79" s="77">
        <f t="shared" si="0"/>
        <v>1.9076631041990866</v>
      </c>
      <c r="N79" s="77">
        <f t="shared" si="0"/>
        <v>2.002379776561559</v>
      </c>
      <c r="O79" s="77">
        <f t="shared" si="0"/>
        <v>2.0211960369786306</v>
      </c>
      <c r="P79" s="77">
        <f t="shared" si="0"/>
        <v>2.0358786395074948</v>
      </c>
      <c r="Y79" s="74"/>
    </row>
    <row r="80" spans="2:27" ht="21.6" hidden="1" customHeight="1" x14ac:dyDescent="0.25">
      <c r="B80" s="78">
        <v>79.5</v>
      </c>
      <c r="C80" s="76"/>
      <c r="E80" s="79">
        <f t="shared" ref="E80:P143" si="1">($B80/50)^E$77</f>
        <v>1.931001092148863</v>
      </c>
      <c r="F80" s="79">
        <f t="shared" si="1"/>
        <v>1.9690708290782346</v>
      </c>
      <c r="G80" s="79">
        <f t="shared" si="1"/>
        <v>1.9722693620293414</v>
      </c>
      <c r="H80" s="79">
        <f t="shared" si="1"/>
        <v>1.9748319288570411</v>
      </c>
      <c r="I80" s="79">
        <f t="shared" si="1"/>
        <v>1.9310906413143778</v>
      </c>
      <c r="J80" s="79">
        <f t="shared" si="1"/>
        <v>1.9688882125221538</v>
      </c>
      <c r="K80" s="79">
        <f t="shared" si="1"/>
        <v>1.9722693620293414</v>
      </c>
      <c r="L80" s="79">
        <f t="shared" si="1"/>
        <v>2.0024049686993624</v>
      </c>
      <c r="M80" s="79">
        <f t="shared" si="1"/>
        <v>1.8912978473120952</v>
      </c>
      <c r="N80" s="79">
        <f t="shared" si="1"/>
        <v>1.9839191602280339</v>
      </c>
      <c r="O80" s="79">
        <f t="shared" si="1"/>
        <v>2.0023121125225818</v>
      </c>
      <c r="P80" s="79">
        <f t="shared" si="1"/>
        <v>2.0166628139861715</v>
      </c>
      <c r="Y80" s="74"/>
    </row>
    <row r="81" spans="2:25" ht="21.6" hidden="1" customHeight="1" x14ac:dyDescent="0.25">
      <c r="B81" s="78">
        <v>79</v>
      </c>
      <c r="C81" s="76"/>
      <c r="E81" s="79">
        <f t="shared" si="1"/>
        <v>1.9137905527125567</v>
      </c>
      <c r="F81" s="79">
        <f t="shared" si="1"/>
        <v>1.9510026970009089</v>
      </c>
      <c r="G81" s="79">
        <f t="shared" si="1"/>
        <v>1.9541287285869775</v>
      </c>
      <c r="H81" s="79">
        <f t="shared" si="1"/>
        <v>1.9566331597666373</v>
      </c>
      <c r="I81" s="79">
        <f t="shared" si="1"/>
        <v>1.9138780962498547</v>
      </c>
      <c r="J81" s="79">
        <f t="shared" si="1"/>
        <v>1.9508242177430686</v>
      </c>
      <c r="K81" s="79">
        <f t="shared" si="1"/>
        <v>1.9541287285869775</v>
      </c>
      <c r="L81" s="79">
        <f t="shared" si="1"/>
        <v>1.9835778786957325</v>
      </c>
      <c r="M81" s="79">
        <f t="shared" si="1"/>
        <v>1.8749710603079282</v>
      </c>
      <c r="N81" s="79">
        <f t="shared" si="1"/>
        <v>1.9655138777580476</v>
      </c>
      <c r="O81" s="79">
        <f t="shared" si="1"/>
        <v>1.9834871469901201</v>
      </c>
      <c r="P81" s="79">
        <f t="shared" si="1"/>
        <v>1.9975088389025448</v>
      </c>
      <c r="Y81" s="74"/>
    </row>
    <row r="82" spans="2:25" ht="21.6" hidden="1" customHeight="1" x14ac:dyDescent="0.25">
      <c r="B82" s="78">
        <v>78.5</v>
      </c>
      <c r="C82" s="76"/>
      <c r="E82" s="79">
        <f t="shared" si="1"/>
        <v>1.8966255936605587</v>
      </c>
      <c r="F82" s="79">
        <f t="shared" si="1"/>
        <v>1.9329872175404932</v>
      </c>
      <c r="G82" s="79">
        <f t="shared" si="1"/>
        <v>1.936041359714286</v>
      </c>
      <c r="H82" s="79">
        <f t="shared" si="1"/>
        <v>1.9384881475051048</v>
      </c>
      <c r="I82" s="79">
        <f t="shared" si="1"/>
        <v>1.8967111477465477</v>
      </c>
      <c r="J82" s="79">
        <f t="shared" si="1"/>
        <v>1.9328128407250509</v>
      </c>
      <c r="K82" s="79">
        <f t="shared" si="1"/>
        <v>1.936041359714286</v>
      </c>
      <c r="L82" s="79">
        <f t="shared" si="1"/>
        <v>1.9648099535003569</v>
      </c>
      <c r="M82" s="79">
        <f t="shared" si="1"/>
        <v>1.8586828953782721</v>
      </c>
      <c r="N82" s="79">
        <f t="shared" si="1"/>
        <v>1.9471641119348391</v>
      </c>
      <c r="O82" s="79">
        <f t="shared" si="1"/>
        <v>1.9647213277125486</v>
      </c>
      <c r="P82" s="79">
        <f t="shared" si="1"/>
        <v>1.9784169047468365</v>
      </c>
      <c r="Y82" s="74"/>
    </row>
    <row r="83" spans="2:25" ht="21.6" hidden="1" customHeight="1" x14ac:dyDescent="0.25">
      <c r="B83" s="78">
        <v>78</v>
      </c>
      <c r="C83" s="76"/>
      <c r="E83" s="79">
        <f t="shared" si="1"/>
        <v>1.8795063834467105</v>
      </c>
      <c r="F83" s="79">
        <f t="shared" si="1"/>
        <v>1.9150245711635503</v>
      </c>
      <c r="G83" s="79">
        <f t="shared" si="1"/>
        <v>1.9180074367875735</v>
      </c>
      <c r="H83" s="79">
        <f t="shared" si="1"/>
        <v>1.9203970741660494</v>
      </c>
      <c r="I83" s="79">
        <f t="shared" si="1"/>
        <v>1.8795899642890266</v>
      </c>
      <c r="J83" s="79">
        <f t="shared" si="1"/>
        <v>1.9148542618822419</v>
      </c>
      <c r="K83" s="79">
        <f t="shared" si="1"/>
        <v>1.9180074367875735</v>
      </c>
      <c r="L83" s="79">
        <f t="shared" si="1"/>
        <v>1.9461013822565103</v>
      </c>
      <c r="M83" s="79">
        <f t="shared" si="1"/>
        <v>1.8424335062889785</v>
      </c>
      <c r="N83" s="79">
        <f t="shared" si="1"/>
        <v>1.9288700473117586</v>
      </c>
      <c r="O83" s="79">
        <f t="shared" si="1"/>
        <v>1.946014843811503</v>
      </c>
      <c r="P83" s="79">
        <f t="shared" si="1"/>
        <v>1.9593872038110467</v>
      </c>
      <c r="Y83" s="74"/>
    </row>
    <row r="84" spans="2:25" ht="21.6" hidden="1" customHeight="1" x14ac:dyDescent="0.25">
      <c r="B84" s="78">
        <v>77.5</v>
      </c>
      <c r="C84" s="76"/>
      <c r="E84" s="79">
        <f t="shared" si="1"/>
        <v>1.8624330922298147</v>
      </c>
      <c r="F84" s="79">
        <f t="shared" si="1"/>
        <v>1.8971149401143095</v>
      </c>
      <c r="G84" s="79">
        <f t="shared" si="1"/>
        <v>1.9000271429656903</v>
      </c>
      <c r="H84" s="79">
        <f t="shared" si="1"/>
        <v>1.9023601236293919</v>
      </c>
      <c r="I84" s="79">
        <f t="shared" si="1"/>
        <v>1.8625147160670239</v>
      </c>
      <c r="J84" s="79">
        <f t="shared" si="1"/>
        <v>1.896948663406165</v>
      </c>
      <c r="K84" s="79">
        <f t="shared" si="1"/>
        <v>1.9000271429656903</v>
      </c>
      <c r="L84" s="79">
        <f t="shared" si="1"/>
        <v>1.9274523559265666</v>
      </c>
      <c r="M84" s="79">
        <f t="shared" si="1"/>
        <v>1.8262230484065289</v>
      </c>
      <c r="N84" s="79">
        <f t="shared" si="1"/>
        <v>1.9106318702408487</v>
      </c>
      <c r="O84" s="79">
        <f t="shared" si="1"/>
        <v>1.9273678862276311</v>
      </c>
      <c r="P84" s="79">
        <f t="shared" si="1"/>
        <v>1.9404199302176375</v>
      </c>
      <c r="Y84" s="74"/>
    </row>
    <row r="85" spans="2:25" ht="21.6" hidden="1" customHeight="1" x14ac:dyDescent="0.25">
      <c r="B85" s="78">
        <v>77</v>
      </c>
      <c r="C85" s="76"/>
      <c r="E85" s="79">
        <f t="shared" si="1"/>
        <v>1.845405891901988</v>
      </c>
      <c r="F85" s="79">
        <f t="shared" si="1"/>
        <v>1.879258508443743</v>
      </c>
      <c r="G85" s="79">
        <f t="shared" si="1"/>
        <v>1.8821006632191475</v>
      </c>
      <c r="H85" s="79">
        <f t="shared" si="1"/>
        <v>1.8843774815905119</v>
      </c>
      <c r="I85" s="79">
        <f t="shared" si="1"/>
        <v>1.8454855750037928</v>
      </c>
      <c r="J85" s="79">
        <f t="shared" si="1"/>
        <v>1.8790962292947995</v>
      </c>
      <c r="K85" s="79">
        <f t="shared" si="1"/>
        <v>1.8821006632191475</v>
      </c>
      <c r="L85" s="79">
        <f t="shared" si="1"/>
        <v>1.9088630673213223</v>
      </c>
      <c r="M85" s="79">
        <f t="shared" si="1"/>
        <v>1.8100516787251197</v>
      </c>
      <c r="N85" s="79">
        <f t="shared" si="1"/>
        <v>1.8924497689020763</v>
      </c>
      <c r="O85" s="79">
        <f t="shared" si="1"/>
        <v>1.9087806477499176</v>
      </c>
      <c r="P85" s="79">
        <f t="shared" si="1"/>
        <v>1.9215152799488606</v>
      </c>
      <c r="Y85" s="74"/>
    </row>
    <row r="86" spans="2:25" ht="21.6" hidden="1" customHeight="1" x14ac:dyDescent="0.25">
      <c r="B86" s="78">
        <v>76.5</v>
      </c>
      <c r="C86" s="76"/>
      <c r="E86" s="79">
        <f t="shared" si="1"/>
        <v>1.8284249561176731</v>
      </c>
      <c r="F86" s="79">
        <f t="shared" si="1"/>
        <v>1.8614554620393096</v>
      </c>
      <c r="G86" s="79">
        <f t="shared" si="1"/>
        <v>1.8642281843598985</v>
      </c>
      <c r="H86" s="79">
        <f t="shared" si="1"/>
        <v>1.86644933559006</v>
      </c>
      <c r="I86" s="79">
        <f t="shared" si="1"/>
        <v>1.8285027147851185</v>
      </c>
      <c r="J86" s="79">
        <f t="shared" si="1"/>
        <v>1.8612971453823222</v>
      </c>
      <c r="K86" s="79">
        <f t="shared" si="1"/>
        <v>1.8642281843598985</v>
      </c>
      <c r="L86" s="79">
        <f t="shared" si="1"/>
        <v>1.8903337111299907</v>
      </c>
      <c r="M86" s="79">
        <f t="shared" si="1"/>
        <v>1.7939195558943817</v>
      </c>
      <c r="N86" s="79">
        <f t="shared" si="1"/>
        <v>1.8743239333332287</v>
      </c>
      <c r="O86" s="79">
        <f t="shared" si="1"/>
        <v>1.8902533230456766</v>
      </c>
      <c r="P86" s="79">
        <f t="shared" si="1"/>
        <v>1.902673450876746</v>
      </c>
      <c r="Y86" s="74"/>
    </row>
    <row r="87" spans="2:25" ht="21.6" hidden="1" customHeight="1" x14ac:dyDescent="0.25">
      <c r="B87" s="78">
        <v>76</v>
      </c>
      <c r="C87" s="76"/>
      <c r="E87" s="79">
        <f t="shared" si="1"/>
        <v>1.8114904603233284</v>
      </c>
      <c r="F87" s="79">
        <f t="shared" si="1"/>
        <v>1.8437059886553828</v>
      </c>
      <c r="G87" s="79">
        <f t="shared" si="1"/>
        <v>1.8464098950718089</v>
      </c>
      <c r="H87" s="79">
        <f t="shared" si="1"/>
        <v>1.8485758750444572</v>
      </c>
      <c r="I87" s="79">
        <f t="shared" si="1"/>
        <v>1.8115663108890112</v>
      </c>
      <c r="J87" s="79">
        <f t="shared" si="1"/>
        <v>1.8435515993695339</v>
      </c>
      <c r="K87" s="79">
        <f t="shared" si="1"/>
        <v>1.8464098950718089</v>
      </c>
      <c r="L87" s="79">
        <f t="shared" si="1"/>
        <v>1.8718644839508785</v>
      </c>
      <c r="M87" s="79">
        <f t="shared" si="1"/>
        <v>1.7778268402477582</v>
      </c>
      <c r="N87" s="79">
        <f t="shared" si="1"/>
        <v>1.8562545554605014</v>
      </c>
      <c r="O87" s="79">
        <f t="shared" si="1"/>
        <v>1.8717861086912282</v>
      </c>
      <c r="P87" s="79">
        <f t="shared" si="1"/>
        <v>1.8838946427937768</v>
      </c>
      <c r="Y87" s="74"/>
    </row>
    <row r="88" spans="2:25" ht="21.6" hidden="1" customHeight="1" x14ac:dyDescent="0.25">
      <c r="B88" s="78">
        <v>75.5</v>
      </c>
      <c r="C88" s="76"/>
      <c r="E88" s="79">
        <f t="shared" si="1"/>
        <v>1.7946025817878135</v>
      </c>
      <c r="F88" s="79">
        <f t="shared" si="1"/>
        <v>1.8260102779443896</v>
      </c>
      <c r="G88" s="79">
        <f t="shared" si="1"/>
        <v>1.828645985941834</v>
      </c>
      <c r="H88" s="79">
        <f t="shared" si="1"/>
        <v>1.8307572912771</v>
      </c>
      <c r="I88" s="79">
        <f t="shared" si="1"/>
        <v>1.7946765406160958</v>
      </c>
      <c r="J88" s="79">
        <f t="shared" si="1"/>
        <v>1.825859780854995</v>
      </c>
      <c r="K88" s="79">
        <f t="shared" si="1"/>
        <v>1.828645985941834</v>
      </c>
      <c r="L88" s="79">
        <f t="shared" si="1"/>
        <v>1.8534555843227676</v>
      </c>
      <c r="M88" s="79">
        <f t="shared" si="1"/>
        <v>1.761773693831556</v>
      </c>
      <c r="N88" s="79">
        <f t="shared" si="1"/>
        <v>1.8382418291297888</v>
      </c>
      <c r="O88" s="79">
        <f t="shared" si="1"/>
        <v>1.8533792032032803</v>
      </c>
      <c r="P88" s="79">
        <f t="shared" si="1"/>
        <v>1.8651790574442619</v>
      </c>
      <c r="Y88" s="74"/>
    </row>
    <row r="89" spans="2:25" ht="21.6" hidden="1" customHeight="1" x14ac:dyDescent="0.25">
      <c r="B89" s="78">
        <v>75</v>
      </c>
      <c r="C89" s="76"/>
      <c r="E89" s="79">
        <f t="shared" si="1"/>
        <v>1.7777614996335005</v>
      </c>
      <c r="F89" s="79">
        <f t="shared" si="1"/>
        <v>1.8083685214886762</v>
      </c>
      <c r="G89" s="79">
        <f t="shared" si="1"/>
        <v>1.8109366494919239</v>
      </c>
      <c r="H89" s="79">
        <f t="shared" si="1"/>
        <v>1.8129937775502973</v>
      </c>
      <c r="I89" s="79">
        <f t="shared" si="1"/>
        <v>1.7778335831207215</v>
      </c>
      <c r="J89" s="79">
        <f t="shared" si="1"/>
        <v>1.8082218813668889</v>
      </c>
      <c r="K89" s="79">
        <f t="shared" si="1"/>
        <v>1.8109366494919239</v>
      </c>
      <c r="L89" s="79">
        <f t="shared" si="1"/>
        <v>1.8351072127570263</v>
      </c>
      <c r="M89" s="79">
        <f t="shared" si="1"/>
        <v>1.7457602804346981</v>
      </c>
      <c r="N89" s="79">
        <f t="shared" si="1"/>
        <v>1.8202859501387081</v>
      </c>
      <c r="O89" s="79">
        <f t="shared" si="1"/>
        <v>1.8350328070710409</v>
      </c>
      <c r="P89" s="79">
        <f t="shared" si="1"/>
        <v>1.8465268985564371</v>
      </c>
      <c r="Y89" s="74"/>
    </row>
    <row r="90" spans="2:25" ht="21.6" hidden="1" customHeight="1" x14ac:dyDescent="0.25">
      <c r="B90" s="78">
        <v>74.5</v>
      </c>
      <c r="C90" s="76"/>
      <c r="E90" s="79">
        <f t="shared" si="1"/>
        <v>1.7609673948681202</v>
      </c>
      <c r="F90" s="79">
        <f t="shared" si="1"/>
        <v>1.7907809128331245</v>
      </c>
      <c r="G90" s="79">
        <f t="shared" si="1"/>
        <v>1.7932820802116824</v>
      </c>
      <c r="H90" s="79">
        <f t="shared" si="1"/>
        <v>1.7952855290979581</v>
      </c>
      <c r="I90" s="79">
        <f t="shared" si="1"/>
        <v>1.7610376194428148</v>
      </c>
      <c r="J90" s="79">
        <f t="shared" si="1"/>
        <v>1.7906380943956357</v>
      </c>
      <c r="K90" s="79">
        <f t="shared" si="1"/>
        <v>1.7932820802116824</v>
      </c>
      <c r="L90" s="79">
        <f t="shared" si="1"/>
        <v>1.8168195717704683</v>
      </c>
      <c r="M90" s="79">
        <f t="shared" si="1"/>
        <v>1.729786765619189</v>
      </c>
      <c r="N90" s="79">
        <f t="shared" si="1"/>
        <v>1.8023871162693716</v>
      </c>
      <c r="O90" s="79">
        <f t="shared" si="1"/>
        <v>1.8167471227890748</v>
      </c>
      <c r="P90" s="79">
        <f t="shared" si="1"/>
        <v>1.8279383718753073</v>
      </c>
    </row>
    <row r="91" spans="2:25" ht="21.6" hidden="1" customHeight="1" x14ac:dyDescent="0.25">
      <c r="B91" s="78">
        <v>74</v>
      </c>
      <c r="C91" s="76"/>
      <c r="E91" s="79">
        <f t="shared" si="1"/>
        <v>1.7442204504173773</v>
      </c>
      <c r="F91" s="79">
        <f t="shared" si="1"/>
        <v>1.7732476475185419</v>
      </c>
      <c r="G91" s="79">
        <f t="shared" si="1"/>
        <v>1.7756824745917958</v>
      </c>
      <c r="H91" s="79">
        <f t="shared" si="1"/>
        <v>1.7776327431590497</v>
      </c>
      <c r="I91" s="79">
        <f t="shared" si="1"/>
        <v>1.7442888325404944</v>
      </c>
      <c r="J91" s="79">
        <f t="shared" si="1"/>
        <v>1.773108615427281</v>
      </c>
      <c r="K91" s="79">
        <f t="shared" si="1"/>
        <v>1.7756824745917958</v>
      </c>
      <c r="L91" s="79">
        <f t="shared" si="1"/>
        <v>1.7985928659189803</v>
      </c>
      <c r="M91" s="79">
        <f t="shared" si="1"/>
        <v>1.7138533167513244</v>
      </c>
      <c r="N91" s="79">
        <f t="shared" si="1"/>
        <v>1.7845455273219333</v>
      </c>
      <c r="O91" s="79">
        <f t="shared" si="1"/>
        <v>1.7985223548909326</v>
      </c>
      <c r="P91" s="79">
        <f t="shared" si="1"/>
        <v>1.8094136851962583</v>
      </c>
    </row>
    <row r="92" spans="2:25" ht="21.6" hidden="1" customHeight="1" x14ac:dyDescent="0.25">
      <c r="B92" s="78">
        <v>73.5</v>
      </c>
      <c r="C92" s="76"/>
      <c r="E92" s="79">
        <f t="shared" si="1"/>
        <v>1.727520851158352</v>
      </c>
      <c r="F92" s="79">
        <f t="shared" si="1"/>
        <v>1.7557689231158511</v>
      </c>
      <c r="G92" s="79">
        <f t="shared" si="1"/>
        <v>1.7581380311582628</v>
      </c>
      <c r="H92" s="79">
        <f t="shared" si="1"/>
        <v>1.7600356190118573</v>
      </c>
      <c r="I92" s="79">
        <f t="shared" si="1"/>
        <v>1.7275874073234763</v>
      </c>
      <c r="J92" s="79">
        <f t="shared" si="1"/>
        <v>1.755633641977681</v>
      </c>
      <c r="K92" s="79">
        <f t="shared" si="1"/>
        <v>1.7581380311582628</v>
      </c>
      <c r="L92" s="79">
        <f t="shared" si="1"/>
        <v>1.7804273018319492</v>
      </c>
      <c r="M92" s="79">
        <f t="shared" si="1"/>
        <v>1.697960103033664</v>
      </c>
      <c r="N92" s="79">
        <f t="shared" si="1"/>
        <v>1.7667613851489328</v>
      </c>
      <c r="O92" s="79">
        <f t="shared" si="1"/>
        <v>1.7803587099835769</v>
      </c>
      <c r="P92" s="79">
        <f t="shared" si="1"/>
        <v>1.790953048399458</v>
      </c>
    </row>
    <row r="93" spans="2:25" ht="21.6" hidden="1" customHeight="1" x14ac:dyDescent="0.25">
      <c r="B93" s="78">
        <v>73</v>
      </c>
      <c r="C93" s="76"/>
      <c r="E93" s="79">
        <f t="shared" si="1"/>
        <v>1.7108687839537136</v>
      </c>
      <c r="F93" s="79">
        <f t="shared" si="1"/>
        <v>1.7383449392610959</v>
      </c>
      <c r="G93" s="79">
        <f t="shared" si="1"/>
        <v>1.7406489505074434</v>
      </c>
      <c r="H93" s="79">
        <f t="shared" si="1"/>
        <v>1.7424943580090639</v>
      </c>
      <c r="I93" s="79">
        <f t="shared" si="1"/>
        <v>1.7109335306872906</v>
      </c>
      <c r="J93" s="79">
        <f t="shared" si="1"/>
        <v>1.7382133736275085</v>
      </c>
      <c r="K93" s="79">
        <f t="shared" si="1"/>
        <v>1.7406489505074434</v>
      </c>
      <c r="L93" s="79">
        <f t="shared" si="1"/>
        <v>1.7623230882475025</v>
      </c>
      <c r="M93" s="79">
        <f t="shared" si="1"/>
        <v>1.6821072955377894</v>
      </c>
      <c r="N93" s="79">
        <f t="shared" si="1"/>
        <v>1.7490348936904612</v>
      </c>
      <c r="O93" s="79">
        <f t="shared" si="1"/>
        <v>1.7622563967826244</v>
      </c>
      <c r="P93" s="79">
        <f t="shared" si="1"/>
        <v>1.7725566734850744</v>
      </c>
    </row>
    <row r="94" spans="2:25" ht="21.6" hidden="1" customHeight="1" x14ac:dyDescent="0.25">
      <c r="B94" s="78">
        <v>72.5</v>
      </c>
      <c r="C94" s="76"/>
      <c r="E94" s="79">
        <f t="shared" si="1"/>
        <v>1.6942644376867737</v>
      </c>
      <c r="F94" s="79">
        <f t="shared" si="1"/>
        <v>1.7209758976912997</v>
      </c>
      <c r="G94" s="79">
        <f t="shared" si="1"/>
        <v>1.7232154353419562</v>
      </c>
      <c r="H94" s="79">
        <f t="shared" si="1"/>
        <v>1.7250091636136764</v>
      </c>
      <c r="I94" s="79">
        <f t="shared" si="1"/>
        <v>1.694327391548335</v>
      </c>
      <c r="J94" s="79">
        <f t="shared" si="1"/>
        <v>1.7208480120581062</v>
      </c>
      <c r="K94" s="79">
        <f t="shared" si="1"/>
        <v>1.7232154353419562</v>
      </c>
      <c r="L94" s="79">
        <f t="shared" si="1"/>
        <v>1.7442804360485979</v>
      </c>
      <c r="M94" s="79">
        <f t="shared" si="1"/>
        <v>1.6662950672378785</v>
      </c>
      <c r="N94" s="79">
        <f t="shared" si="1"/>
        <v>1.7313662590101724</v>
      </c>
      <c r="O94" s="79">
        <f t="shared" si="1"/>
        <v>1.7442156261484318</v>
      </c>
      <c r="P94" s="79">
        <f t="shared" si="1"/>
        <v>1.7542247746093298</v>
      </c>
    </row>
    <row r="95" spans="2:25" ht="21.6" hidden="1" customHeight="1" x14ac:dyDescent="0.25">
      <c r="B95" s="78">
        <v>72</v>
      </c>
      <c r="C95" s="76"/>
      <c r="E95" s="79">
        <f t="shared" si="1"/>
        <v>1.6777080032974021</v>
      </c>
      <c r="F95" s="79">
        <f t="shared" si="1"/>
        <v>1.7036620022811957</v>
      </c>
      <c r="G95" s="79">
        <f t="shared" si="1"/>
        <v>1.705837690507451</v>
      </c>
      <c r="H95" s="79">
        <f t="shared" si="1"/>
        <v>1.7075802414358283</v>
      </c>
      <c r="I95" s="79">
        <f t="shared" si="1"/>
        <v>1.6777691808797959</v>
      </c>
      <c r="J95" s="79">
        <f t="shared" si="1"/>
        <v>1.7035377610882176</v>
      </c>
      <c r="K95" s="79">
        <f t="shared" si="1"/>
        <v>1.705837690507451</v>
      </c>
      <c r="L95" s="79">
        <f t="shared" si="1"/>
        <v>1.7262995582999796</v>
      </c>
      <c r="M95" s="79">
        <f t="shared" si="1"/>
        <v>1.6505235930451148</v>
      </c>
      <c r="N95" s="79">
        <f t="shared" si="1"/>
        <v>1.713755689332171</v>
      </c>
      <c r="O95" s="79">
        <f t="shared" si="1"/>
        <v>1.7262366111230572</v>
      </c>
      <c r="P95" s="79">
        <f t="shared" si="1"/>
        <v>1.7359575681214245</v>
      </c>
    </row>
    <row r="96" spans="2:25" ht="21.6" hidden="1" customHeight="1" x14ac:dyDescent="0.25">
      <c r="B96" s="78">
        <v>71.5</v>
      </c>
      <c r="C96" s="76"/>
      <c r="E96" s="79">
        <f t="shared" si="1"/>
        <v>1.6611996738188359</v>
      </c>
      <c r="F96" s="79">
        <f t="shared" si="1"/>
        <v>1.6864034590808579</v>
      </c>
      <c r="G96" s="79">
        <f t="shared" si="1"/>
        <v>1.6885159230302806</v>
      </c>
      <c r="H96" s="79">
        <f t="shared" si="1"/>
        <v>1.6902077992704818</v>
      </c>
      <c r="I96" s="79">
        <f t="shared" si="1"/>
        <v>1.6612590917484591</v>
      </c>
      <c r="J96" s="79">
        <f t="shared" si="1"/>
        <v>1.6862828267116119</v>
      </c>
      <c r="K96" s="79">
        <f t="shared" si="1"/>
        <v>1.6885159230302806</v>
      </c>
      <c r="L96" s="79">
        <f t="shared" si="1"/>
        <v>1.7083806702860336</v>
      </c>
      <c r="M96" s="79">
        <f t="shared" si="1"/>
        <v>1.6347930498429646</v>
      </c>
      <c r="N96" s="79">
        <f t="shared" si="1"/>
        <v>1.6962033950787987</v>
      </c>
      <c r="O96" s="79">
        <f t="shared" si="1"/>
        <v>1.7083195669681102</v>
      </c>
      <c r="P96" s="79">
        <f t="shared" si="1"/>
        <v>1.7177552726013507</v>
      </c>
    </row>
    <row r="97" spans="2:16" ht="21.6" hidden="1" customHeight="1" x14ac:dyDescent="0.25">
      <c r="B97" s="78">
        <v>71</v>
      </c>
      <c r="C97" s="76"/>
      <c r="E97" s="79">
        <f t="shared" si="1"/>
        <v>1.644739644415409</v>
      </c>
      <c r="F97" s="79">
        <f t="shared" si="1"/>
        <v>1.6692004763542627</v>
      </c>
      <c r="G97" s="79">
        <f t="shared" si="1"/>
        <v>1.6712503421561036</v>
      </c>
      <c r="H97" s="79">
        <f t="shared" si="1"/>
        <v>1.6728920471360602</v>
      </c>
      <c r="I97" s="79">
        <f t="shared" si="1"/>
        <v>1.6447973193524417</v>
      </c>
      <c r="J97" s="79">
        <f t="shared" ref="F97:P112" si="2">($B97/50)^J$77</f>
        <v>1.6690834171356461</v>
      </c>
      <c r="K97" s="79">
        <f t="shared" si="2"/>
        <v>1.6712503421561036</v>
      </c>
      <c r="L97" s="79">
        <f t="shared" si="2"/>
        <v>1.6905239895495694</v>
      </c>
      <c r="M97" s="79">
        <f t="shared" si="2"/>
        <v>1.6191036165233459</v>
      </c>
      <c r="N97" s="79">
        <f t="shared" si="2"/>
        <v>1.6787095889093504</v>
      </c>
      <c r="O97" s="79">
        <f t="shared" si="2"/>
        <v>1.6904647112035371</v>
      </c>
      <c r="P97" s="79">
        <f t="shared" si="2"/>
        <v>1.699618108898628</v>
      </c>
    </row>
    <row r="98" spans="2:16" ht="21.6" hidden="1" customHeight="1" x14ac:dyDescent="0.25">
      <c r="B98" s="78">
        <v>70.5</v>
      </c>
      <c r="C98" s="76"/>
      <c r="E98" s="79">
        <f t="shared" si="1"/>
        <v>1.6283281124212305</v>
      </c>
      <c r="F98" s="79">
        <f t="shared" si="2"/>
        <v>1.6520532646188109</v>
      </c>
      <c r="G98" s="79">
        <f t="shared" si="2"/>
        <v>1.6540411593894466</v>
      </c>
      <c r="H98" s="79">
        <f t="shared" si="2"/>
        <v>1.655633197314041</v>
      </c>
      <c r="I98" s="79">
        <f t="shared" si="2"/>
        <v>1.6283840610598737</v>
      </c>
      <c r="J98" s="79">
        <f t="shared" si="2"/>
        <v>1.651939742820782</v>
      </c>
      <c r="K98" s="79">
        <f t="shared" si="2"/>
        <v>1.6540411593894466</v>
      </c>
      <c r="L98" s="79">
        <f t="shared" si="2"/>
        <v>1.6727297359315541</v>
      </c>
      <c r="M98" s="79">
        <f t="shared" si="2"/>
        <v>1.6034554740237199</v>
      </c>
      <c r="N98" s="79">
        <f t="shared" si="2"/>
        <v>1.6612744857597497</v>
      </c>
      <c r="O98" s="79">
        <f t="shared" si="2"/>
        <v>1.6726722636473548</v>
      </c>
      <c r="P98" s="79">
        <f t="shared" si="2"/>
        <v>1.6815463001719886</v>
      </c>
    </row>
    <row r="99" spans="2:16" ht="21.6" hidden="1" customHeight="1" x14ac:dyDescent="0.25">
      <c r="B99" s="78">
        <v>70</v>
      </c>
      <c r="C99" s="76"/>
      <c r="E99" s="79">
        <f t="shared" si="1"/>
        <v>1.6119652773798456</v>
      </c>
      <c r="F99" s="79">
        <f t="shared" si="2"/>
        <v>1.634962036685836</v>
      </c>
      <c r="G99" s="79">
        <f t="shared" si="2"/>
        <v>1.6368885885342572</v>
      </c>
      <c r="H99" s="79">
        <f t="shared" si="2"/>
        <v>1.6384314643895372</v>
      </c>
      <c r="I99" s="79">
        <f t="shared" si="2"/>
        <v>1.6120195164485611</v>
      </c>
      <c r="J99" s="79">
        <f t="shared" si="2"/>
        <v>1.6348520165210958</v>
      </c>
      <c r="K99" s="79">
        <f t="shared" si="2"/>
        <v>1.6368885885342572</v>
      </c>
      <c r="L99" s="79">
        <f t="shared" si="2"/>
        <v>1.6549981316118354</v>
      </c>
      <c r="M99" s="79">
        <f t="shared" si="2"/>
        <v>1.5878488053651363</v>
      </c>
      <c r="N99" s="79">
        <f t="shared" si="2"/>
        <v>1.6438983028832139</v>
      </c>
      <c r="O99" s="79">
        <f t="shared" si="2"/>
        <v>1.6549424464563713</v>
      </c>
      <c r="P99" s="79">
        <f t="shared" si="2"/>
        <v>1.6635400719300408</v>
      </c>
    </row>
    <row r="100" spans="2:16" ht="21.6" hidden="1" customHeight="1" x14ac:dyDescent="0.25">
      <c r="B100" s="78">
        <v>69.5</v>
      </c>
      <c r="C100" s="76"/>
      <c r="E100" s="79">
        <f t="shared" si="1"/>
        <v>1.5956513410849078</v>
      </c>
      <c r="F100" s="79">
        <f t="shared" si="2"/>
        <v>1.6179270077021413</v>
      </c>
      <c r="G100" s="79">
        <f t="shared" si="2"/>
        <v>1.6197928457354789</v>
      </c>
      <c r="H100" s="79">
        <f t="shared" si="2"/>
        <v>1.6212870652929026</v>
      </c>
      <c r="I100" s="79">
        <f t="shared" si="2"/>
        <v>1.5957038873466622</v>
      </c>
      <c r="J100" s="79">
        <f t="shared" si="2"/>
        <v>1.6178204533258074</v>
      </c>
      <c r="K100" s="79">
        <f t="shared" si="2"/>
        <v>1.6197928457354789</v>
      </c>
      <c r="L100" s="79">
        <f t="shared" si="2"/>
        <v>1.6373294011508781</v>
      </c>
      <c r="M100" s="79">
        <f t="shared" si="2"/>
        <v>1.5722837956912608</v>
      </c>
      <c r="N100" s="79">
        <f t="shared" si="2"/>
        <v>1.6265812598919402</v>
      </c>
      <c r="O100" s="79">
        <f t="shared" si="2"/>
        <v>1.6372754841679256</v>
      </c>
      <c r="P100" s="79">
        <f t="shared" si="2"/>
        <v>1.6455996520729463</v>
      </c>
    </row>
    <row r="101" spans="2:16" ht="21.6" hidden="1" customHeight="1" x14ac:dyDescent="0.25">
      <c r="B101" s="78">
        <v>69</v>
      </c>
      <c r="C101" s="76"/>
      <c r="E101" s="79">
        <f t="shared" si="1"/>
        <v>1.5793865076218998</v>
      </c>
      <c r="F101" s="79">
        <f t="shared" si="2"/>
        <v>1.6009483951925865</v>
      </c>
      <c r="G101" s="79">
        <f t="shared" si="2"/>
        <v>1.6027541495216813</v>
      </c>
      <c r="H101" s="79">
        <f t="shared" si="2"/>
        <v>1.6042002193423928</v>
      </c>
      <c r="I101" s="79">
        <f t="shared" si="2"/>
        <v>1.5794373778744104</v>
      </c>
      <c r="J101" s="79">
        <f t="shared" si="2"/>
        <v>1.6008452707018692</v>
      </c>
      <c r="K101" s="79">
        <f t="shared" si="2"/>
        <v>1.6027541495216813</v>
      </c>
      <c r="L101" s="79">
        <f t="shared" si="2"/>
        <v>1.6197237715325541</v>
      </c>
      <c r="M101" s="79">
        <f t="shared" si="2"/>
        <v>1.5567606323084209</v>
      </c>
      <c r="N101" s="79">
        <f t="shared" si="2"/>
        <v>1.6093235787998479</v>
      </c>
      <c r="O101" s="79">
        <f t="shared" si="2"/>
        <v>1.6196716037426755</v>
      </c>
      <c r="P101" s="79">
        <f t="shared" si="2"/>
        <v>1.6277252709351391</v>
      </c>
    </row>
    <row r="102" spans="2:16" ht="21.6" hidden="1" customHeight="1" x14ac:dyDescent="0.25">
      <c r="B102" s="78">
        <v>68.5</v>
      </c>
      <c r="C102" s="76"/>
      <c r="E102" s="79">
        <f t="shared" si="1"/>
        <v>1.5631709834109331</v>
      </c>
      <c r="F102" s="79">
        <f t="shared" si="2"/>
        <v>1.5840264191037698</v>
      </c>
      <c r="G102" s="79">
        <f t="shared" si="2"/>
        <v>1.5857727208487828</v>
      </c>
      <c r="H102" s="79">
        <f t="shared" si="2"/>
        <v>1.5871711482879154</v>
      </c>
      <c r="I102" s="79">
        <f t="shared" si="2"/>
        <v>1.5632201944869162</v>
      </c>
      <c r="J102" s="79">
        <f t="shared" si="2"/>
        <v>1.5839266885376433</v>
      </c>
      <c r="K102" s="79">
        <f t="shared" si="2"/>
        <v>1.5857727208487828</v>
      </c>
      <c r="L102" s="79">
        <f t="shared" si="2"/>
        <v>1.602181472208013</v>
      </c>
      <c r="M102" s="79">
        <f t="shared" si="2"/>
        <v>1.5412795047267023</v>
      </c>
      <c r="N102" s="79">
        <f t="shared" si="2"/>
        <v>1.5921254840664074</v>
      </c>
      <c r="O102" s="79">
        <f t="shared" si="2"/>
        <v>1.6021310346084696</v>
      </c>
      <c r="P102" s="79">
        <f t="shared" si="2"/>
        <v>1.609917161329123</v>
      </c>
    </row>
    <row r="103" spans="2:16" ht="21.6" hidden="1" customHeight="1" x14ac:dyDescent="0.25">
      <c r="B103" s="78">
        <v>68</v>
      </c>
      <c r="C103" s="76"/>
      <c r="E103" s="79">
        <f t="shared" si="1"/>
        <v>1.5470049772506647</v>
      </c>
      <c r="F103" s="79">
        <f t="shared" si="2"/>
        <v>1.5671613018488317</v>
      </c>
      <c r="G103" s="79">
        <f t="shared" si="2"/>
        <v>1.5688487831448956</v>
      </c>
      <c r="H103" s="79">
        <f t="shared" si="2"/>
        <v>1.5702000763559065</v>
      </c>
      <c r="I103" s="79">
        <f t="shared" si="2"/>
        <v>1.5470525460180882</v>
      </c>
      <c r="J103" s="79">
        <f t="shared" si="2"/>
        <v>1.5670649291877028</v>
      </c>
      <c r="K103" s="79">
        <f t="shared" si="2"/>
        <v>1.5688487831448956</v>
      </c>
      <c r="L103" s="79">
        <f t="shared" si="2"/>
        <v>1.5847027351406744</v>
      </c>
      <c r="M103" s="79">
        <f t="shared" si="2"/>
        <v>1.5258406047021289</v>
      </c>
      <c r="N103" s="79">
        <f t="shared" si="2"/>
        <v>1.5749872026415954</v>
      </c>
      <c r="O103" s="79">
        <f t="shared" si="2"/>
        <v>1.5846540087053393</v>
      </c>
      <c r="P103" s="79">
        <f t="shared" si="2"/>
        <v>1.5921755585903796</v>
      </c>
    </row>
    <row r="104" spans="2:16" ht="21.6" hidden="1" customHeight="1" x14ac:dyDescent="0.25">
      <c r="B104" s="78">
        <v>67.5</v>
      </c>
      <c r="C104" s="76"/>
      <c r="E104" s="79">
        <f t="shared" si="1"/>
        <v>1.5308887003633709</v>
      </c>
      <c r="F104" s="79">
        <f t="shared" si="2"/>
        <v>1.5503532683534267</v>
      </c>
      <c r="G104" s="79">
        <f t="shared" si="2"/>
        <v>1.5519825623563397</v>
      </c>
      <c r="H104" s="79">
        <f t="shared" si="2"/>
        <v>1.5532872302953726</v>
      </c>
      <c r="I104" s="79">
        <f t="shared" si="2"/>
        <v>1.530934643725709</v>
      </c>
      <c r="J104" s="79">
        <f t="shared" si="2"/>
        <v>1.5502602175188023</v>
      </c>
      <c r="K104" s="79">
        <f t="shared" si="2"/>
        <v>1.5519825623563397</v>
      </c>
      <c r="L104" s="79">
        <f t="shared" si="2"/>
        <v>1.567287794852378</v>
      </c>
      <c r="M104" s="79">
        <f t="shared" si="2"/>
        <v>1.5104441262799706</v>
      </c>
      <c r="N104" s="79">
        <f t="shared" si="2"/>
        <v>1.557908964012015</v>
      </c>
      <c r="O104" s="79">
        <f t="shared" si="2"/>
        <v>1.5672407605316496</v>
      </c>
      <c r="P104" s="79">
        <f t="shared" si="2"/>
        <v>1.5745007006234319</v>
      </c>
    </row>
    <row r="105" spans="2:16" ht="21.6" hidden="1" customHeight="1" x14ac:dyDescent="0.25">
      <c r="B105" s="78">
        <v>67</v>
      </c>
      <c r="C105" s="76"/>
      <c r="E105" s="79">
        <f t="shared" si="1"/>
        <v>1.5148223664412126</v>
      </c>
      <c r="F105" s="79">
        <f t="shared" si="2"/>
        <v>1.5336025461028973</v>
      </c>
      <c r="G105" s="79">
        <f t="shared" si="2"/>
        <v>1.5351742869948557</v>
      </c>
      <c r="H105" s="79">
        <f t="shared" si="2"/>
        <v>1.5364328394251336</v>
      </c>
      <c r="I105" s="79">
        <f t="shared" si="2"/>
        <v>1.5148667013377042</v>
      </c>
      <c r="J105" s="79">
        <f t="shared" si="2"/>
        <v>1.5335127809570479</v>
      </c>
      <c r="K105" s="79">
        <f t="shared" si="2"/>
        <v>1.5351742869948557</v>
      </c>
      <c r="L105" s="79">
        <f t="shared" si="2"/>
        <v>1.5499368884707261</v>
      </c>
      <c r="M105" s="79">
        <f t="shared" si="2"/>
        <v>1.4950902658392089</v>
      </c>
      <c r="N105" s="79">
        <f t="shared" si="2"/>
        <v>1.5408910002482126</v>
      </c>
      <c r="O105" s="79">
        <f t="shared" si="2"/>
        <v>1.5498915271914413</v>
      </c>
      <c r="P105" s="79">
        <f t="shared" si="2"/>
        <v>1.5568928279490877</v>
      </c>
    </row>
    <row r="106" spans="2:16" ht="21.6" hidden="1" customHeight="1" x14ac:dyDescent="0.25">
      <c r="B106" s="78">
        <v>66.5</v>
      </c>
      <c r="C106" s="76"/>
      <c r="E106" s="79">
        <f t="shared" si="1"/>
        <v>1.4988061916937363</v>
      </c>
      <c r="F106" s="79">
        <f t="shared" si="2"/>
        <v>1.5169093651906895</v>
      </c>
      <c r="G106" s="79">
        <f t="shared" si="2"/>
        <v>1.5184241881860638</v>
      </c>
      <c r="H106" s="79">
        <f t="shared" si="2"/>
        <v>1.51963713568231</v>
      </c>
      <c r="I106" s="79">
        <f t="shared" si="2"/>
        <v>1.4988489350996455</v>
      </c>
      <c r="J106" s="79">
        <f t="shared" si="2"/>
        <v>1.5168228495363114</v>
      </c>
      <c r="K106" s="79">
        <f t="shared" si="2"/>
        <v>1.5184241881860638</v>
      </c>
      <c r="L106" s="79">
        <f t="shared" si="2"/>
        <v>1.5326502557776642</v>
      </c>
      <c r="M106" s="79">
        <f t="shared" si="2"/>
        <v>1.4797792221382051</v>
      </c>
      <c r="N106" s="79">
        <f t="shared" si="2"/>
        <v>1.5239335460532413</v>
      </c>
      <c r="O106" s="79">
        <f t="shared" si="2"/>
        <v>1.532606548443012</v>
      </c>
      <c r="P106" s="79">
        <f t="shared" si="2"/>
        <v>1.5393521837529165</v>
      </c>
    </row>
    <row r="107" spans="2:16" ht="21.6" hidden="1" customHeight="1" x14ac:dyDescent="0.25">
      <c r="B107" s="78">
        <v>66</v>
      </c>
      <c r="C107" s="76"/>
      <c r="E107" s="79">
        <f t="shared" si="1"/>
        <v>1.4828403948966504</v>
      </c>
      <c r="F107" s="79">
        <f t="shared" si="2"/>
        <v>1.5002739583680562</v>
      </c>
      <c r="G107" s="79">
        <f t="shared" si="2"/>
        <v>1.5017324997192072</v>
      </c>
      <c r="H107" s="79">
        <f t="shared" si="2"/>
        <v>1.502900353672094</v>
      </c>
      <c r="I107" s="79">
        <f t="shared" si="2"/>
        <v>1.4828815638235311</v>
      </c>
      <c r="J107" s="79">
        <f t="shared" si="2"/>
        <v>1.5001906559479303</v>
      </c>
      <c r="K107" s="79">
        <f t="shared" si="2"/>
        <v>1.5017324997192072</v>
      </c>
      <c r="L107" s="79">
        <f t="shared" si="2"/>
        <v>1.5154281392593354</v>
      </c>
      <c r="M107" s="79">
        <f t="shared" si="2"/>
        <v>1.4645111963616124</v>
      </c>
      <c r="N107" s="79">
        <f t="shared" si="2"/>
        <v>1.5070368388125035</v>
      </c>
      <c r="O107" s="79">
        <f t="shared" si="2"/>
        <v>1.515386066748772</v>
      </c>
      <c r="P107" s="79">
        <f t="shared" si="2"/>
        <v>1.5218790139349916</v>
      </c>
    </row>
    <row r="108" spans="2:16" ht="21.6" hidden="1" customHeight="1" x14ac:dyDescent="0.25">
      <c r="B108" s="78">
        <v>65.5</v>
      </c>
      <c r="C108" s="76"/>
      <c r="E108" s="79">
        <f t="shared" si="1"/>
        <v>1.4669251974419255</v>
      </c>
      <c r="F108" s="79">
        <f t="shared" si="2"/>
        <v>1.4836965610950918</v>
      </c>
      <c r="G108" s="79">
        <f t="shared" si="2"/>
        <v>1.4850994580982255</v>
      </c>
      <c r="H108" s="79">
        <f t="shared" si="2"/>
        <v>1.4862227307188531</v>
      </c>
      <c r="I108" s="79">
        <f t="shared" si="2"/>
        <v>1.4669648089378891</v>
      </c>
      <c r="J108" s="79">
        <f t="shared" si="2"/>
        <v>1.4836164355917405</v>
      </c>
      <c r="K108" s="79">
        <f t="shared" si="2"/>
        <v>1.4850994580982255</v>
      </c>
      <c r="L108" s="79">
        <f t="shared" si="2"/>
        <v>1.4982707841572591</v>
      </c>
      <c r="M108" s="79">
        <f t="shared" si="2"/>
        <v>1.4492863921685737</v>
      </c>
      <c r="N108" s="79">
        <f t="shared" si="2"/>
        <v>1.4902011186449253</v>
      </c>
      <c r="O108" s="79">
        <f t="shared" si="2"/>
        <v>1.4982303273264221</v>
      </c>
      <c r="P108" s="79">
        <f t="shared" si="2"/>
        <v>1.5044735671609448</v>
      </c>
    </row>
    <row r="109" spans="2:16" ht="21.6" hidden="1" customHeight="1" x14ac:dyDescent="0.25">
      <c r="B109" s="78">
        <v>65</v>
      </c>
      <c r="C109" s="76"/>
      <c r="E109" s="79">
        <f t="shared" si="1"/>
        <v>1.4510608233892595</v>
      </c>
      <c r="F109" s="79">
        <f t="shared" si="2"/>
        <v>1.4671774115931413</v>
      </c>
      <c r="G109" s="79">
        <f t="shared" si="2"/>
        <v>1.4685253025942064</v>
      </c>
      <c r="H109" s="79">
        <f t="shared" si="2"/>
        <v>1.4696045069186083</v>
      </c>
      <c r="I109" s="79">
        <f t="shared" si="2"/>
        <v>1.4510988945392453</v>
      </c>
      <c r="J109" s="79">
        <f t="shared" si="2"/>
        <v>1.4671004266284822</v>
      </c>
      <c r="K109" s="79">
        <f t="shared" si="2"/>
        <v>1.4685253025942064</v>
      </c>
      <c r="L109" s="79">
        <f t="shared" si="2"/>
        <v>1.4811784385208737</v>
      </c>
      <c r="M109" s="79">
        <f t="shared" si="2"/>
        <v>1.434105015742253</v>
      </c>
      <c r="N109" s="79">
        <f t="shared" si="2"/>
        <v>1.4734266284555038</v>
      </c>
      <c r="O109" s="79">
        <f t="shared" si="2"/>
        <v>1.4811395782014971</v>
      </c>
      <c r="P109" s="79">
        <f t="shared" si="2"/>
        <v>1.487136094914379</v>
      </c>
    </row>
    <row r="110" spans="2:16" ht="21.6" hidden="1" customHeight="1" x14ac:dyDescent="0.25">
      <c r="B110" s="78">
        <v>64.5</v>
      </c>
      <c r="C110" s="76"/>
      <c r="E110" s="79">
        <f t="shared" si="1"/>
        <v>1.4352474995189601</v>
      </c>
      <c r="F110" s="79">
        <f t="shared" si="2"/>
        <v>1.4507167508986338</v>
      </c>
      <c r="G110" s="79">
        <f t="shared" si="2"/>
        <v>1.4520102752992579</v>
      </c>
      <c r="H110" s="79">
        <f t="shared" si="2"/>
        <v>1.4530459251929342</v>
      </c>
      <c r="I110" s="79">
        <f t="shared" si="2"/>
        <v>1.4352840474450097</v>
      </c>
      <c r="J110" s="79">
        <f t="shared" si="2"/>
        <v>1.4506428700336325</v>
      </c>
      <c r="K110" s="79">
        <f t="shared" si="2"/>
        <v>1.4520102752992579</v>
      </c>
      <c r="L110" s="79">
        <f t="shared" si="2"/>
        <v>1.4641513532614912</v>
      </c>
      <c r="M110" s="79">
        <f t="shared" si="2"/>
        <v>1.4189672758407457</v>
      </c>
      <c r="N110" s="79">
        <f t="shared" si="2"/>
        <v>1.4567136139892733</v>
      </c>
      <c r="O110" s="79">
        <f t="shared" si="2"/>
        <v>1.4641140702613216</v>
      </c>
      <c r="P110" s="79">
        <f t="shared" si="2"/>
        <v>1.4698668515506823</v>
      </c>
    </row>
    <row r="111" spans="2:16" ht="21.6" hidden="1" customHeight="1" x14ac:dyDescent="0.25">
      <c r="B111" s="78">
        <v>64</v>
      </c>
      <c r="C111" s="76"/>
      <c r="E111" s="79">
        <f t="shared" si="1"/>
        <v>1.4194854553862915</v>
      </c>
      <c r="F111" s="79">
        <f t="shared" si="2"/>
        <v>1.4343148229183917</v>
      </c>
      <c r="G111" s="79">
        <f t="shared" si="2"/>
        <v>1.4355546211818562</v>
      </c>
      <c r="H111" s="79">
        <f t="shared" si="2"/>
        <v>1.436547231344335</v>
      </c>
      <c r="I111" s="79">
        <f t="shared" si="2"/>
        <v>1.4195204972478255</v>
      </c>
      <c r="J111" s="79">
        <f t="shared" si="2"/>
        <v>1.43424400965271</v>
      </c>
      <c r="K111" s="79">
        <f t="shared" si="2"/>
        <v>1.4355546211818562</v>
      </c>
      <c r="L111" s="79">
        <f t="shared" si="2"/>
        <v>1.4471897822077164</v>
      </c>
      <c r="M111" s="79">
        <f t="shared" si="2"/>
        <v>1.4038733838494164</v>
      </c>
      <c r="N111" s="79">
        <f t="shared" si="2"/>
        <v>1.4400623238867456</v>
      </c>
      <c r="O111" s="79">
        <f t="shared" si="2"/>
        <v>1.4471540573104291</v>
      </c>
      <c r="P111" s="79">
        <f t="shared" si="2"/>
        <v>1.4526660943522951</v>
      </c>
    </row>
    <row r="112" spans="2:16" ht="21.6" hidden="1" customHeight="1" x14ac:dyDescent="0.25">
      <c r="B112" s="78">
        <v>63.5</v>
      </c>
      <c r="C112" s="76"/>
      <c r="E112" s="79">
        <f t="shared" si="1"/>
        <v>1.40377492337734</v>
      </c>
      <c r="F112" s="79">
        <f t="shared" si="2"/>
        <v>1.4179718744864649</v>
      </c>
      <c r="G112" s="79">
        <f t="shared" si="2"/>
        <v>1.4191585881437212</v>
      </c>
      <c r="H112" s="79">
        <f t="shared" si="2"/>
        <v>1.4201086741131446</v>
      </c>
      <c r="I112" s="79">
        <f t="shared" si="2"/>
        <v>1.4038084763714394</v>
      </c>
      <c r="J112" s="79">
        <f t="shared" si="2"/>
        <v>1.4179040922581088</v>
      </c>
      <c r="K112" s="79">
        <f t="shared" si="2"/>
        <v>1.4191585881437212</v>
      </c>
      <c r="L112" s="79">
        <f t="shared" si="2"/>
        <v>1.4302939821623784</v>
      </c>
      <c r="M112" s="79">
        <f t="shared" si="2"/>
        <v>1.3888235538347204</v>
      </c>
      <c r="N112" s="79">
        <f t="shared" si="2"/>
        <v>1.4234730097408719</v>
      </c>
      <c r="O112" s="79">
        <f t="shared" si="2"/>
        <v>1.4302597961274943</v>
      </c>
      <c r="P112" s="79">
        <f t="shared" si="2"/>
        <v>1.4355340835854788</v>
      </c>
    </row>
    <row r="113" spans="2:16" ht="21.6" hidden="1" customHeight="1" x14ac:dyDescent="0.25">
      <c r="B113" s="78">
        <v>63</v>
      </c>
      <c r="C113" s="76"/>
      <c r="E113" s="79">
        <f t="shared" si="1"/>
        <v>1.3881161387664522</v>
      </c>
      <c r="F113" s="79">
        <f t="shared" ref="F113:P128" si="3">($B113/50)^F$77</f>
        <v>1.4016881554225471</v>
      </c>
      <c r="G113" s="79">
        <f t="shared" si="3"/>
        <v>1.4028224270782685</v>
      </c>
      <c r="H113" s="79">
        <f t="shared" si="3"/>
        <v>1.403730505236007</v>
      </c>
      <c r="I113" s="79">
        <f t="shared" si="3"/>
        <v>1.3881482201281425</v>
      </c>
      <c r="J113" s="79">
        <f t="shared" si="3"/>
        <v>1.4016233676075103</v>
      </c>
      <c r="K113" s="79">
        <f t="shared" si="3"/>
        <v>1.4028224270782685</v>
      </c>
      <c r="L113" s="79">
        <f t="shared" si="3"/>
        <v>1.4134642129610298</v>
      </c>
      <c r="M113" s="79">
        <f t="shared" si="3"/>
        <v>1.3738180025995563</v>
      </c>
      <c r="N113" s="79">
        <f t="shared" si="3"/>
        <v>1.4069459261555814</v>
      </c>
      <c r="O113" s="79">
        <f t="shared" si="3"/>
        <v>1.4134315465238332</v>
      </c>
      <c r="P113" s="79">
        <f t="shared" si="3"/>
        <v>1.4184710825586433</v>
      </c>
    </row>
    <row r="114" spans="2:16" ht="21.6" hidden="1" customHeight="1" x14ac:dyDescent="0.25">
      <c r="B114" s="78">
        <v>62.5</v>
      </c>
      <c r="C114" s="76"/>
      <c r="E114" s="79">
        <f t="shared" si="1"/>
        <v>1.372509339775303</v>
      </c>
      <c r="F114" s="79">
        <f t="shared" si="3"/>
        <v>1.385463918592029</v>
      </c>
      <c r="G114" s="79">
        <f t="shared" si="3"/>
        <v>1.3865463919307031</v>
      </c>
      <c r="H114" s="79">
        <f t="shared" si="3"/>
        <v>1.3874129795059931</v>
      </c>
      <c r="I114" s="79">
        <f t="shared" si="3"/>
        <v>1.3725399667778415</v>
      </c>
      <c r="J114" s="79">
        <f t="shared" si="3"/>
        <v>1.3854020885039353</v>
      </c>
      <c r="K114" s="79">
        <f t="shared" si="3"/>
        <v>1.3865463919307031</v>
      </c>
      <c r="L114" s="79">
        <f t="shared" si="3"/>
        <v>1.3967007375320681</v>
      </c>
      <c r="M114" s="79">
        <f t="shared" si="3"/>
        <v>1.358856949740211</v>
      </c>
      <c r="N114" s="79">
        <f t="shared" si="3"/>
        <v>1.3904813308059554</v>
      </c>
      <c r="O114" s="79">
        <f t="shared" si="3"/>
        <v>1.3966695714035258</v>
      </c>
      <c r="P114" s="79">
        <f t="shared" si="3"/>
        <v>1.4014773576822817</v>
      </c>
    </row>
    <row r="115" spans="2:16" ht="21.6" hidden="1" customHeight="1" x14ac:dyDescent="0.25">
      <c r="B115" s="78">
        <v>62</v>
      </c>
      <c r="C115" s="76"/>
      <c r="E115" s="79">
        <f t="shared" si="1"/>
        <v>1.3569547676336526</v>
      </c>
      <c r="F115" s="79">
        <f t="shared" si="3"/>
        <v>1.3692994199677486</v>
      </c>
      <c r="G115" s="79">
        <f t="shared" si="3"/>
        <v>1.3703307397598057</v>
      </c>
      <c r="H115" s="79">
        <f t="shared" si="3"/>
        <v>1.3711563548344143</v>
      </c>
      <c r="I115" s="79">
        <f t="shared" si="3"/>
        <v>1.3569839575888205</v>
      </c>
      <c r="J115" s="79">
        <f t="shared" si="3"/>
        <v>1.3692405108574921</v>
      </c>
      <c r="K115" s="79">
        <f t="shared" si="3"/>
        <v>1.3703307397598057</v>
      </c>
      <c r="L115" s="79">
        <f t="shared" si="3"/>
        <v>1.3800038219585407</v>
      </c>
      <c r="M115" s="79">
        <f t="shared" si="3"/>
        <v>1.343940617704954</v>
      </c>
      <c r="N115" s="79">
        <f t="shared" si="3"/>
        <v>1.3740794845000917</v>
      </c>
      <c r="O115" s="79">
        <f t="shared" si="3"/>
        <v>1.3799741368252205</v>
      </c>
      <c r="P115" s="79">
        <f t="shared" si="3"/>
        <v>1.3845531785305769</v>
      </c>
    </row>
    <row r="116" spans="2:16" ht="21.6" hidden="1" customHeight="1" x14ac:dyDescent="0.25">
      <c r="B116" s="78">
        <v>61.5</v>
      </c>
      <c r="C116" s="76"/>
      <c r="E116" s="79">
        <f t="shared" si="1"/>
        <v>1.3414526666418565</v>
      </c>
      <c r="F116" s="79">
        <f t="shared" si="3"/>
        <v>1.3531949186935024</v>
      </c>
      <c r="G116" s="79">
        <f t="shared" si="3"/>
        <v>1.3541757308014803</v>
      </c>
      <c r="H116" s="79">
        <f t="shared" si="3"/>
        <v>1.3549608923143932</v>
      </c>
      <c r="I116" s="79">
        <f t="shared" si="3"/>
        <v>1.3414804369002526</v>
      </c>
      <c r="J116" s="79">
        <f t="shared" si="3"/>
        <v>1.3531388937488844</v>
      </c>
      <c r="K116" s="79">
        <f t="shared" si="3"/>
        <v>1.3541757308014803</v>
      </c>
      <c r="L116" s="79">
        <f t="shared" si="3"/>
        <v>1.3633737355416895</v>
      </c>
      <c r="M116" s="79">
        <f t="shared" si="3"/>
        <v>1.3290692318543422</v>
      </c>
      <c r="N116" s="79">
        <f t="shared" si="3"/>
        <v>1.3577406512427239</v>
      </c>
      <c r="O116" s="79">
        <f t="shared" si="3"/>
        <v>1.3633455120656812</v>
      </c>
      <c r="P116" s="79">
        <f t="shared" si="3"/>
        <v>1.3676988179047362</v>
      </c>
    </row>
    <row r="117" spans="2:16" ht="21.6" hidden="1" customHeight="1" x14ac:dyDescent="0.25">
      <c r="B117" s="78">
        <v>61</v>
      </c>
      <c r="C117" s="76"/>
      <c r="E117" s="79">
        <f t="shared" si="1"/>
        <v>1.3260032842351901</v>
      </c>
      <c r="F117" s="79">
        <f t="shared" si="3"/>
        <v>1.3371506771493775</v>
      </c>
      <c r="G117" s="79">
        <f t="shared" si="3"/>
        <v>1.3380816285341233</v>
      </c>
      <c r="H117" s="79">
        <f t="shared" si="3"/>
        <v>1.3388268562862553</v>
      </c>
      <c r="I117" s="79">
        <f t="shared" si="3"/>
        <v>1.3260296521865307</v>
      </c>
      <c r="J117" s="79">
        <f t="shared" si="3"/>
        <v>1.3370974994947422</v>
      </c>
      <c r="K117" s="79">
        <f t="shared" si="3"/>
        <v>1.3380816285341233</v>
      </c>
      <c r="L117" s="79">
        <f t="shared" si="3"/>
        <v>1.3468107508663045</v>
      </c>
      <c r="M117" s="79">
        <f t="shared" si="3"/>
        <v>1.3142430205232991</v>
      </c>
      <c r="N117" s="79">
        <f t="shared" si="3"/>
        <v>1.341465098300662</v>
      </c>
      <c r="O117" s="79">
        <f t="shared" si="3"/>
        <v>1.3467839696851409</v>
      </c>
      <c r="P117" s="79">
        <f t="shared" si="3"/>
        <v>1.3509145518981176</v>
      </c>
    </row>
    <row r="118" spans="2:16" ht="21.6" hidden="1" customHeight="1" x14ac:dyDescent="0.25">
      <c r="B118" s="78">
        <v>60.5</v>
      </c>
      <c r="C118" s="76"/>
      <c r="E118" s="79">
        <f t="shared" si="1"/>
        <v>1.3106068710500611</v>
      </c>
      <c r="F118" s="79">
        <f t="shared" si="3"/>
        <v>1.3211669610189789</v>
      </c>
      <c r="G118" s="79">
        <f t="shared" si="3"/>
        <v>1.3220486997458842</v>
      </c>
      <c r="H118" s="79">
        <f t="shared" si="3"/>
        <v>1.3227545144048143</v>
      </c>
      <c r="I118" s="79">
        <f t="shared" si="3"/>
        <v>1.3106318541234809</v>
      </c>
      <c r="J118" s="79">
        <f t="shared" si="3"/>
        <v>1.3211165937148459</v>
      </c>
      <c r="K118" s="79">
        <f t="shared" si="3"/>
        <v>1.3220486997458842</v>
      </c>
      <c r="L118" s="79">
        <f t="shared" si="3"/>
        <v>1.330315143867947</v>
      </c>
      <c r="M118" s="79">
        <f t="shared" si="3"/>
        <v>1.2994622150850379</v>
      </c>
      <c r="N118" s="79">
        <f t="shared" si="3"/>
        <v>1.3252530962701137</v>
      </c>
      <c r="O118" s="79">
        <f t="shared" si="3"/>
        <v>1.3302897855945262</v>
      </c>
      <c r="P118" s="79">
        <f t="shared" si="3"/>
        <v>1.3342006599632146</v>
      </c>
    </row>
    <row r="119" spans="2:16" ht="21.6" hidden="1" customHeight="1" x14ac:dyDescent="0.25">
      <c r="B119" s="78">
        <v>60</v>
      </c>
      <c r="C119" s="76"/>
      <c r="E119" s="79">
        <f t="shared" si="1"/>
        <v>1.295263680992176</v>
      </c>
      <c r="F119" s="79">
        <f t="shared" si="3"/>
        <v>1.3052440393586155</v>
      </c>
      <c r="G119" s="79">
        <f t="shared" si="3"/>
        <v>1.3060772146038881</v>
      </c>
      <c r="H119" s="79">
        <f t="shared" si="3"/>
        <v>1.3067441377086135</v>
      </c>
      <c r="I119" s="79">
        <f t="shared" si="3"/>
        <v>1.2952872966565354</v>
      </c>
      <c r="J119" s="79">
        <f t="shared" si="3"/>
        <v>1.305196445401311</v>
      </c>
      <c r="K119" s="79">
        <f t="shared" si="3"/>
        <v>1.3060772146038881</v>
      </c>
      <c r="L119" s="79">
        <f t="shared" si="3"/>
        <v>1.3138871939021171</v>
      </c>
      <c r="M119" s="79">
        <f t="shared" si="3"/>
        <v>1.2847270500168955</v>
      </c>
      <c r="N119" s="79">
        <f t="shared" si="3"/>
        <v>1.3091049191459678</v>
      </c>
      <c r="O119" s="79">
        <f t="shared" si="3"/>
        <v>1.313863239124627</v>
      </c>
      <c r="P119" s="79">
        <f t="shared" si="3"/>
        <v>1.3175574249805677</v>
      </c>
    </row>
    <row r="120" spans="2:16" ht="21.6" hidden="1" customHeight="1" x14ac:dyDescent="0.25">
      <c r="B120" s="78">
        <v>59.5</v>
      </c>
      <c r="C120" s="76"/>
      <c r="E120" s="79">
        <f t="shared" si="1"/>
        <v>1.2799739713067391</v>
      </c>
      <c r="F120" s="79">
        <f t="shared" si="3"/>
        <v>1.2893821846685276</v>
      </c>
      <c r="G120" s="79">
        <f t="shared" si="3"/>
        <v>1.2901674467254931</v>
      </c>
      <c r="H120" s="79">
        <f t="shared" si="3"/>
        <v>1.2907960006912069</v>
      </c>
      <c r="I120" s="79">
        <f t="shared" si="3"/>
        <v>1.2799962370709328</v>
      </c>
      <c r="J120" s="79">
        <f t="shared" si="3"/>
        <v>1.2893373269898125</v>
      </c>
      <c r="K120" s="79">
        <f t="shared" si="3"/>
        <v>1.2901674467254931</v>
      </c>
      <c r="L120" s="79">
        <f t="shared" si="3"/>
        <v>1.2975271838154361</v>
      </c>
      <c r="M120" s="79">
        <f t="shared" si="3"/>
        <v>1.2700377629681538</v>
      </c>
      <c r="N120" s="79">
        <f t="shared" si="3"/>
        <v>1.2930208443931026</v>
      </c>
      <c r="O120" s="79">
        <f t="shared" si="3"/>
        <v>1.2975046130972785</v>
      </c>
      <c r="P120" s="79">
        <f t="shared" si="3"/>
        <v>1.300985133329674</v>
      </c>
    </row>
    <row r="121" spans="2:16" ht="21.6" hidden="1" customHeight="1" x14ac:dyDescent="0.25">
      <c r="B121" s="78">
        <v>59</v>
      </c>
      <c r="C121" s="76"/>
      <c r="E121" s="79">
        <f t="shared" si="1"/>
        <v>1.2647380026507578</v>
      </c>
      <c r="F121" s="79">
        <f t="shared" si="3"/>
        <v>1.2735816729662226</v>
      </c>
      <c r="G121" s="79">
        <f t="shared" si="3"/>
        <v>1.2743196732516611</v>
      </c>
      <c r="H121" s="79">
        <f t="shared" si="3"/>
        <v>1.2749103813745468</v>
      </c>
      <c r="I121" s="79">
        <f t="shared" si="3"/>
        <v>1.2647589360640294</v>
      </c>
      <c r="J121" s="79">
        <f t="shared" si="3"/>
        <v>1.2735395144329198</v>
      </c>
      <c r="K121" s="79">
        <f t="shared" si="3"/>
        <v>1.2743196732516611</v>
      </c>
      <c r="L121" s="79">
        <f t="shared" si="3"/>
        <v>1.2812354000189179</v>
      </c>
      <c r="M121" s="79">
        <f t="shared" si="3"/>
        <v>1.2553945948299245</v>
      </c>
      <c r="N121" s="79">
        <f t="shared" si="3"/>
        <v>1.2770011530198047</v>
      </c>
      <c r="O121" s="79">
        <f t="shared" si="3"/>
        <v>1.2812141938986352</v>
      </c>
      <c r="P121" s="79">
        <f t="shared" si="3"/>
        <v>1.2844840749619706</v>
      </c>
    </row>
    <row r="122" spans="2:16" ht="21.6" hidden="1" customHeight="1" x14ac:dyDescent="0.25">
      <c r="B122" s="78">
        <v>58.5</v>
      </c>
      <c r="C122" s="76"/>
      <c r="E122" s="79">
        <f t="shared" si="1"/>
        <v>1.2495560391675415</v>
      </c>
      <c r="F122" s="79">
        <f t="shared" si="3"/>
        <v>1.2578427838620121</v>
      </c>
      <c r="G122" s="79">
        <f t="shared" si="3"/>
        <v>1.2585341749225221</v>
      </c>
      <c r="H122" s="79">
        <f t="shared" si="3"/>
        <v>1.2590875613845689</v>
      </c>
      <c r="I122" s="79">
        <f t="shared" si="3"/>
        <v>1.249575657819801</v>
      </c>
      <c r="J122" s="79">
        <f t="shared" si="3"/>
        <v>1.2578032872756306</v>
      </c>
      <c r="K122" s="79">
        <f t="shared" si="3"/>
        <v>1.2585341749225221</v>
      </c>
      <c r="L122" s="79">
        <f t="shared" si="3"/>
        <v>1.2650121325634138</v>
      </c>
      <c r="M122" s="79">
        <f t="shared" si="3"/>
        <v>1.2407977898071767</v>
      </c>
      <c r="N122" s="79">
        <f t="shared" si="3"/>
        <v>1.2610461296533724</v>
      </c>
      <c r="O122" s="79">
        <f t="shared" si="3"/>
        <v>1.2649922715546167</v>
      </c>
      <c r="P122" s="79">
        <f t="shared" si="3"/>
        <v>1.2680545434759711</v>
      </c>
    </row>
    <row r="123" spans="2:16" ht="21.6" hidden="1" customHeight="1" x14ac:dyDescent="0.25">
      <c r="B123" s="78">
        <v>58</v>
      </c>
      <c r="C123" s="76"/>
      <c r="E123" s="79">
        <f t="shared" si="1"/>
        <v>1.2344283485634757</v>
      </c>
      <c r="F123" s="79">
        <f t="shared" si="3"/>
        <v>1.2421658006368244</v>
      </c>
      <c r="G123" s="79">
        <f t="shared" si="3"/>
        <v>1.242811236155219</v>
      </c>
      <c r="H123" s="79">
        <f t="shared" si="3"/>
        <v>1.2433278260290521</v>
      </c>
      <c r="I123" s="79">
        <f t="shared" si="3"/>
        <v>1.2344466700856205</v>
      </c>
      <c r="J123" s="79">
        <f t="shared" si="3"/>
        <v>1.242128928733182</v>
      </c>
      <c r="K123" s="79">
        <f t="shared" si="3"/>
        <v>1.242811236155219</v>
      </c>
      <c r="L123" s="79">
        <f t="shared" si="3"/>
        <v>1.2488576752173079</v>
      </c>
      <c r="M123" s="79">
        <f t="shared" si="3"/>
        <v>1.2262475954929943</v>
      </c>
      <c r="N123" s="79">
        <f t="shared" si="3"/>
        <v>1.2451560626179943</v>
      </c>
      <c r="O123" s="79">
        <f t="shared" si="3"/>
        <v>1.2488391398086047</v>
      </c>
      <c r="P123" s="79">
        <f t="shared" si="3"/>
        <v>1.2516968361946357</v>
      </c>
    </row>
    <row r="124" spans="2:16" ht="21.6" hidden="1" customHeight="1" x14ac:dyDescent="0.25">
      <c r="B124" s="78">
        <v>57.5</v>
      </c>
      <c r="C124" s="76"/>
      <c r="E124" s="79">
        <f t="shared" si="1"/>
        <v>1.2193552021871599</v>
      </c>
      <c r="F124" s="79">
        <f t="shared" si="3"/>
        <v>1.2265510103223893</v>
      </c>
      <c r="G124" s="79">
        <f t="shared" si="3"/>
        <v>1.2271511451241193</v>
      </c>
      <c r="H124" s="79">
        <f t="shared" si="3"/>
        <v>1.2276314643778472</v>
      </c>
      <c r="I124" s="79">
        <f t="shared" si="3"/>
        <v>1.2193722442514014</v>
      </c>
      <c r="J124" s="79">
        <f t="shared" si="3"/>
        <v>1.2265167257712342</v>
      </c>
      <c r="K124" s="79">
        <f t="shared" si="3"/>
        <v>1.2271511451241193</v>
      </c>
      <c r="L124" s="79">
        <f t="shared" si="3"/>
        <v>1.2327723255465577</v>
      </c>
      <c r="M124" s="79">
        <f t="shared" si="3"/>
        <v>1.2117442629451507</v>
      </c>
      <c r="N124" s="79">
        <f t="shared" si="3"/>
        <v>1.2293312440149842</v>
      </c>
      <c r="O124" s="79">
        <f t="shared" si="3"/>
        <v>1.2327550962014859</v>
      </c>
      <c r="P124" s="79">
        <f t="shared" si="3"/>
        <v>1.2354112542450635</v>
      </c>
    </row>
    <row r="125" spans="2:16" ht="21.6" hidden="1" customHeight="1" x14ac:dyDescent="0.25">
      <c r="B125" s="78">
        <v>57</v>
      </c>
      <c r="C125" s="76"/>
      <c r="E125" s="79">
        <f t="shared" si="1"/>
        <v>1.2043368751110088</v>
      </c>
      <c r="F125" s="79">
        <f t="shared" si="3"/>
        <v>1.2109987037838852</v>
      </c>
      <c r="G125" s="79">
        <f t="shared" si="3"/>
        <v>1.2115541938434862</v>
      </c>
      <c r="H125" s="79">
        <f t="shared" si="3"/>
        <v>1.2119987693455627</v>
      </c>
      <c r="I125" s="79">
        <f t="shared" si="3"/>
        <v>1.2043526554312016</v>
      </c>
      <c r="J125" s="79">
        <f t="shared" si="3"/>
        <v>1.2109669691885132</v>
      </c>
      <c r="K125" s="79">
        <f t="shared" si="3"/>
        <v>1.2115541938434862</v>
      </c>
      <c r="L125" s="79">
        <f t="shared" si="3"/>
        <v>1.2167563849971634</v>
      </c>
      <c r="M125" s="79">
        <f t="shared" si="3"/>
        <v>1.1972880467650941</v>
      </c>
      <c r="N125" s="79">
        <f t="shared" si="3"/>
        <v>1.213571969805473</v>
      </c>
      <c r="O125" s="79">
        <f t="shared" si="3"/>
        <v>1.2167404421541221</v>
      </c>
      <c r="P125" s="79">
        <f t="shared" si="3"/>
        <v>1.2191981026405958</v>
      </c>
    </row>
    <row r="126" spans="2:16" ht="21.6" hidden="1" customHeight="1" x14ac:dyDescent="0.25">
      <c r="B126" s="78">
        <v>56.5</v>
      </c>
      <c r="C126" s="76"/>
      <c r="E126" s="79">
        <f t="shared" si="1"/>
        <v>1.1893736462154105</v>
      </c>
      <c r="F126" s="79">
        <f t="shared" si="3"/>
        <v>1.1955091758051457</v>
      </c>
      <c r="G126" s="79">
        <f t="shared" si="3"/>
        <v>1.1960206782527127</v>
      </c>
      <c r="H126" s="79">
        <f t="shared" si="3"/>
        <v>1.1964300377768093</v>
      </c>
      <c r="I126" s="79">
        <f t="shared" si="3"/>
        <v>1.1893881825473867</v>
      </c>
      <c r="J126" s="79">
        <f t="shared" si="3"/>
        <v>1.1954799537020193</v>
      </c>
      <c r="K126" s="79">
        <f t="shared" si="3"/>
        <v>1.1960206782527127</v>
      </c>
      <c r="L126" s="79">
        <f t="shared" si="3"/>
        <v>1.2008101589801696</v>
      </c>
      <c r="M126" s="79">
        <f t="shared" si="3"/>
        <v>1.1828792051794406</v>
      </c>
      <c r="N126" s="79">
        <f t="shared" si="3"/>
        <v>1.1978785398956471</v>
      </c>
      <c r="O126" s="79">
        <f t="shared" si="3"/>
        <v>1.2007954830523544</v>
      </c>
      <c r="P126" s="79">
        <f t="shared" si="3"/>
        <v>1.2030576903654258</v>
      </c>
    </row>
    <row r="127" spans="2:16" ht="21.6" hidden="1" customHeight="1" x14ac:dyDescent="0.25">
      <c r="B127" s="78">
        <v>56</v>
      </c>
      <c r="C127" s="76"/>
      <c r="E127" s="79">
        <f t="shared" si="1"/>
        <v>1.1744657982755475</v>
      </c>
      <c r="F127" s="79">
        <f t="shared" si="3"/>
        <v>1.1800827251765307</v>
      </c>
      <c r="G127" s="79">
        <f t="shared" si="3"/>
        <v>1.1805508983042134</v>
      </c>
      <c r="H127" s="79">
        <f t="shared" si="3"/>
        <v>1.1809255705341051</v>
      </c>
      <c r="I127" s="79">
        <f t="shared" si="3"/>
        <v>1.174479108417454</v>
      </c>
      <c r="J127" s="79">
        <f t="shared" si="3"/>
        <v>1.180055978034894</v>
      </c>
      <c r="K127" s="79">
        <f t="shared" si="3"/>
        <v>1.1805508983042134</v>
      </c>
      <c r="L127" s="79">
        <f t="shared" si="3"/>
        <v>1.1849339569592927</v>
      </c>
      <c r="M127" s="79">
        <f t="shared" si="3"/>
        <v>1.1685180001240782</v>
      </c>
      <c r="N127" s="79">
        <f t="shared" si="3"/>
        <v>1.1822512582246412</v>
      </c>
      <c r="O127" s="79">
        <f t="shared" si="3"/>
        <v>1.1849205283346333</v>
      </c>
      <c r="P127" s="79">
        <f t="shared" si="3"/>
        <v>1.1869903304618139</v>
      </c>
    </row>
    <row r="128" spans="2:16" ht="21.6" hidden="1" customHeight="1" x14ac:dyDescent="0.25">
      <c r="B128" s="78">
        <v>55.5</v>
      </c>
      <c r="C128" s="76"/>
      <c r="E128" s="79">
        <f t="shared" si="1"/>
        <v>1.1596136180509862</v>
      </c>
      <c r="F128" s="79">
        <f t="shared" si="3"/>
        <v>1.1647196547855665</v>
      </c>
      <c r="G128" s="79">
        <f t="shared" si="3"/>
        <v>1.1651451580540855</v>
      </c>
      <c r="H128" s="79">
        <f t="shared" si="3"/>
        <v>1.1654856725885441</v>
      </c>
      <c r="I128" s="79">
        <f t="shared" si="3"/>
        <v>1.1596257198436282</v>
      </c>
      <c r="J128" s="79">
        <f t="shared" si="3"/>
        <v>1.1646953450070598</v>
      </c>
      <c r="K128" s="79">
        <f t="shared" si="3"/>
        <v>1.1651451580540855</v>
      </c>
      <c r="L128" s="79">
        <f t="shared" si="3"/>
        <v>1.169128092541285</v>
      </c>
      <c r="M128" s="79">
        <f t="shared" si="3"/>
        <v>1.154204697330989</v>
      </c>
      <c r="N128" s="79">
        <f t="shared" si="3"/>
        <v>1.1666904328551875</v>
      </c>
      <c r="O128" s="79">
        <f t="shared" si="3"/>
        <v>1.1691158915823843</v>
      </c>
      <c r="P128" s="79">
        <f t="shared" si="3"/>
        <v>1.1709963401200105</v>
      </c>
    </row>
    <row r="129" spans="2:16" ht="21.6" hidden="1" customHeight="1" x14ac:dyDescent="0.25">
      <c r="B129" s="78">
        <v>55</v>
      </c>
      <c r="C129" s="76"/>
      <c r="E129" s="79">
        <f t="shared" si="1"/>
        <v>1.1448173963781567</v>
      </c>
      <c r="F129" s="79">
        <f t="shared" ref="F129:P143" si="4">($B129/50)^F$77</f>
        <v>1.1494202717104738</v>
      </c>
      <c r="G129" s="79">
        <f t="shared" si="4"/>
        <v>1.1498037657556548</v>
      </c>
      <c r="H129" s="79">
        <f t="shared" si="4"/>
        <v>1.1501106531133491</v>
      </c>
      <c r="I129" s="79">
        <f t="shared" si="4"/>
        <v>1.1448283077053438</v>
      </c>
      <c r="J129" s="79">
        <f t="shared" si="4"/>
        <v>1.1493983616287462</v>
      </c>
      <c r="K129" s="79">
        <f t="shared" si="4"/>
        <v>1.1498037657556548</v>
      </c>
      <c r="L129" s="79">
        <f t="shared" si="4"/>
        <v>1.1533928835691449</v>
      </c>
      <c r="M129" s="79">
        <f t="shared" si="4"/>
        <v>1.1399395664179037</v>
      </c>
      <c r="N129" s="79">
        <f t="shared" si="4"/>
        <v>1.1511963760671391</v>
      </c>
      <c r="O129" s="79">
        <f t="shared" si="4"/>
        <v>1.1533818906132203</v>
      </c>
      <c r="P129" s="79">
        <f t="shared" si="4"/>
        <v>1.1550760407710026</v>
      </c>
    </row>
    <row r="130" spans="2:16" ht="21.6" hidden="1" customHeight="1" x14ac:dyDescent="0.25">
      <c r="B130" s="78">
        <v>54.5</v>
      </c>
      <c r="C130" s="76"/>
      <c r="E130" s="79">
        <f t="shared" si="1"/>
        <v>1.1300774282658328</v>
      </c>
      <c r="F130" s="79">
        <f t="shared" si="4"/>
        <v>1.1341848873166942</v>
      </c>
      <c r="G130" s="79">
        <f t="shared" si="4"/>
        <v>1.1345270339560176</v>
      </c>
      <c r="H130" s="79">
        <f t="shared" si="4"/>
        <v>1.1348008255804198</v>
      </c>
      <c r="I130" s="79">
        <f t="shared" si="4"/>
        <v>1.1300871670547301</v>
      </c>
      <c r="J130" s="79">
        <f t="shared" si="4"/>
        <v>1.1341653391970159</v>
      </c>
      <c r="K130" s="79">
        <f t="shared" si="4"/>
        <v>1.1345270339560176</v>
      </c>
      <c r="L130" s="79">
        <f t="shared" si="4"/>
        <v>1.1377286522182868</v>
      </c>
      <c r="M130" s="79">
        <f t="shared" si="4"/>
        <v>1.1257228809809054</v>
      </c>
      <c r="N130" s="79">
        <f t="shared" si="4"/>
        <v>1.1357694044539794</v>
      </c>
      <c r="O130" s="79">
        <f t="shared" si="4"/>
        <v>1.1377188475771143</v>
      </c>
      <c r="P130" s="79">
        <f t="shared" si="4"/>
        <v>1.1392297581821893</v>
      </c>
    </row>
    <row r="131" spans="2:16" ht="21.6" hidden="1" customHeight="1" x14ac:dyDescent="0.25">
      <c r="B131" s="78">
        <v>54</v>
      </c>
      <c r="C131" s="76"/>
      <c r="E131" s="79">
        <f t="shared" si="1"/>
        <v>1.1153940129937452</v>
      </c>
      <c r="F131" s="79">
        <f t="shared" si="4"/>
        <v>1.1190138173565471</v>
      </c>
      <c r="G131" s="79">
        <f t="shared" si="4"/>
        <v>1.1193152795957113</v>
      </c>
      <c r="H131" s="79">
        <f t="shared" si="4"/>
        <v>1.1195565078600038</v>
      </c>
      <c r="I131" s="79">
        <f t="shared" si="4"/>
        <v>1.1154025972152293</v>
      </c>
      <c r="J131" s="79">
        <f t="shared" si="4"/>
        <v>1.1189965933954191</v>
      </c>
      <c r="K131" s="79">
        <f t="shared" si="4"/>
        <v>1.1193152795957113</v>
      </c>
      <c r="L131" s="79">
        <f t="shared" si="4"/>
        <v>1.1221357250957944</v>
      </c>
      <c r="M131" s="79">
        <f t="shared" si="4"/>
        <v>1.1115549186901097</v>
      </c>
      <c r="N131" s="79">
        <f t="shared" si="4"/>
        <v>1.1204098390224444</v>
      </c>
      <c r="O131" s="79">
        <f t="shared" si="4"/>
        <v>1.1221270890556565</v>
      </c>
      <c r="P131" s="79">
        <f t="shared" si="4"/>
        <v>1.1234578225561138</v>
      </c>
    </row>
    <row r="132" spans="2:16" ht="21.6" hidden="1" customHeight="1" x14ac:dyDescent="0.25">
      <c r="B132" s="78">
        <v>53.5</v>
      </c>
      <c r="C132" s="76"/>
      <c r="E132" s="79">
        <f t="shared" si="1"/>
        <v>1.1007674542144581</v>
      </c>
      <c r="F132" s="79">
        <f t="shared" si="4"/>
        <v>1.1039073820721443</v>
      </c>
      <c r="G132" s="79">
        <f t="shared" si="4"/>
        <v>1.1041688241116383</v>
      </c>
      <c r="H132" s="79">
        <f t="shared" si="4"/>
        <v>1.1043780223236219</v>
      </c>
      <c r="I132" s="79">
        <f t="shared" si="4"/>
        <v>1.1007749018834767</v>
      </c>
      <c r="J132" s="79">
        <f t="shared" si="4"/>
        <v>1.1038924443969087</v>
      </c>
      <c r="K132" s="79">
        <f t="shared" si="4"/>
        <v>1.1041688241116383</v>
      </c>
      <c r="L132" s="79">
        <f t="shared" si="4"/>
        <v>1.1066144333428882</v>
      </c>
      <c r="M132" s="79">
        <f t="shared" si="4"/>
        <v>1.09743596138855</v>
      </c>
      <c r="N132" s="79">
        <f t="shared" si="4"/>
        <v>1.1051180052953884</v>
      </c>
      <c r="O132" s="79">
        <f t="shared" si="4"/>
        <v>1.1066069461645227</v>
      </c>
      <c r="P132" s="79">
        <f t="shared" si="4"/>
        <v>1.1077605686323753</v>
      </c>
    </row>
    <row r="133" spans="2:16" ht="21.6" hidden="1" customHeight="1" x14ac:dyDescent="0.25">
      <c r="B133" s="78">
        <v>53</v>
      </c>
      <c r="C133" s="76"/>
      <c r="E133" s="79">
        <f t="shared" si="1"/>
        <v>1.0861980600586492</v>
      </c>
      <c r="F133" s="79">
        <f t="shared" si="4"/>
        <v>1.0888659063017012</v>
      </c>
      <c r="G133" s="79">
        <f t="shared" si="4"/>
        <v>1.0890879935433859</v>
      </c>
      <c r="H133" s="79">
        <f t="shared" si="4"/>
        <v>1.0892656959503844</v>
      </c>
      <c r="I133" s="79">
        <f t="shared" si="4"/>
        <v>1.0862043892345854</v>
      </c>
      <c r="J133" s="79">
        <f t="shared" si="4"/>
        <v>1.0888532169701499</v>
      </c>
      <c r="K133" s="79">
        <f t="shared" si="4"/>
        <v>1.0890879935433859</v>
      </c>
      <c r="L133" s="79">
        <f t="shared" si="4"/>
        <v>1.0911651127407382</v>
      </c>
      <c r="M133" s="79">
        <f t="shared" si="4"/>
        <v>1.0833662951944112</v>
      </c>
      <c r="N133" s="79">
        <f t="shared" si="4"/>
        <v>1.0898942334180279</v>
      </c>
      <c r="O133" s="79">
        <f t="shared" si="4"/>
        <v>1.0911587546592918</v>
      </c>
      <c r="P133" s="79">
        <f t="shared" si="4"/>
        <v>1.0921383357928562</v>
      </c>
    </row>
    <row r="134" spans="2:16" ht="21.6" hidden="1" customHeight="1" x14ac:dyDescent="0.25">
      <c r="B134" s="78">
        <v>52.5</v>
      </c>
      <c r="C134" s="76"/>
      <c r="E134" s="79">
        <f t="shared" si="1"/>
        <v>1.0716861432439384</v>
      </c>
      <c r="F134" s="79">
        <f t="shared" si="4"/>
        <v>1.0738897195893904</v>
      </c>
      <c r="G134" s="79">
        <f t="shared" si="4"/>
        <v>1.0740731186430823</v>
      </c>
      <c r="H134" s="79">
        <f t="shared" si="4"/>
        <v>1.0742198604368409</v>
      </c>
      <c r="I134" s="79">
        <f t="shared" si="4"/>
        <v>1.0716913720309806</v>
      </c>
      <c r="J134" s="79">
        <f t="shared" si="4"/>
        <v>1.073879240589374</v>
      </c>
      <c r="K134" s="79">
        <f t="shared" si="4"/>
        <v>1.0740731186430823</v>
      </c>
      <c r="L134" s="79">
        <f t="shared" si="4"/>
        <v>1.0757881038197643</v>
      </c>
      <c r="M134" s="79">
        <f t="shared" si="4"/>
        <v>1.0693462106067504</v>
      </c>
      <c r="N134" s="79">
        <f t="shared" si="4"/>
        <v>1.0747388582677109</v>
      </c>
      <c r="O134" s="79">
        <f t="shared" si="4"/>
        <v>1.075782855044749</v>
      </c>
      <c r="P134" s="79">
        <f t="shared" si="4"/>
        <v>1.0765914681704016</v>
      </c>
    </row>
    <row r="135" spans="2:16" ht="21.6" hidden="1" customHeight="1" x14ac:dyDescent="0.25">
      <c r="B135" s="78">
        <v>52</v>
      </c>
      <c r="C135" s="76"/>
      <c r="E135" s="79">
        <f t="shared" si="1"/>
        <v>1.0572320211874233</v>
      </c>
      <c r="F135" s="79">
        <f t="shared" si="4"/>
        <v>1.0589791562988904</v>
      </c>
      <c r="G135" s="79">
        <f t="shared" si="4"/>
        <v>1.0591245349889458</v>
      </c>
      <c r="H135" s="79">
        <f t="shared" si="4"/>
        <v>1.0592408523105217</v>
      </c>
      <c r="I135" s="79">
        <f t="shared" si="4"/>
        <v>1.0572361677349389</v>
      </c>
      <c r="J135" s="79">
        <f t="shared" si="4"/>
        <v>1.0589708495479253</v>
      </c>
      <c r="K135" s="79">
        <f t="shared" si="4"/>
        <v>1.0591245349889458</v>
      </c>
      <c r="L135" s="79">
        <f t="shared" si="4"/>
        <v>1.0604837519725776</v>
      </c>
      <c r="M135" s="79">
        <f t="shared" si="4"/>
        <v>1.0553760026148655</v>
      </c>
      <c r="N135" s="79">
        <f t="shared" si="4"/>
        <v>1.0596522195673574</v>
      </c>
      <c r="O135" s="79">
        <f t="shared" si="4"/>
        <v>1.0604795926878301</v>
      </c>
      <c r="P135" s="79">
        <f t="shared" si="4"/>
        <v>1.0611203147611012</v>
      </c>
    </row>
    <row r="136" spans="2:16" ht="21.6" hidden="1" customHeight="1" x14ac:dyDescent="0.25">
      <c r="B136" s="78">
        <v>51.5</v>
      </c>
      <c r="C136" s="76"/>
      <c r="E136" s="79">
        <f t="shared" si="1"/>
        <v>1.0428360161220798</v>
      </c>
      <c r="F136" s="79">
        <f t="shared" si="4"/>
        <v>1.0441345557307884</v>
      </c>
      <c r="G136" s="79">
        <f t="shared" si="4"/>
        <v>1.044242583102684</v>
      </c>
      <c r="H136" s="79">
        <f t="shared" si="4"/>
        <v>1.0443290130473237</v>
      </c>
      <c r="I136" s="79">
        <f t="shared" si="4"/>
        <v>1.0428390986249927</v>
      </c>
      <c r="J136" s="79">
        <f t="shared" si="4"/>
        <v>1.0441283830756649</v>
      </c>
      <c r="K136" s="79">
        <f t="shared" si="4"/>
        <v>1.044242583102684</v>
      </c>
      <c r="L136" s="79">
        <f t="shared" si="4"/>
        <v>1.045252407570713</v>
      </c>
      <c r="M136" s="79">
        <f t="shared" si="4"/>
        <v>1.041455970811469</v>
      </c>
      <c r="N136" s="79">
        <f t="shared" si="4"/>
        <v>1.0446346620027376</v>
      </c>
      <c r="O136" s="79">
        <f t="shared" si="4"/>
        <v>1.0452493179343585</v>
      </c>
      <c r="P136" s="79">
        <f t="shared" si="4"/>
        <v>1.0457252295403257</v>
      </c>
    </row>
    <row r="137" spans="2:16" ht="21.6" hidden="1" customHeight="1" x14ac:dyDescent="0.25">
      <c r="B137" s="78">
        <v>51</v>
      </c>
      <c r="C137" s="76"/>
      <c r="E137" s="79">
        <f t="shared" si="1"/>
        <v>1.028498455217203</v>
      </c>
      <c r="F137" s="79">
        <f t="shared" si="4"/>
        <v>1.0293562622440096</v>
      </c>
      <c r="G137" s="79">
        <f t="shared" si="4"/>
        <v>1.029427608570916</v>
      </c>
      <c r="H137" s="79">
        <f t="shared" si="4"/>
        <v>1.0294846891929168</v>
      </c>
      <c r="I137" s="79">
        <f t="shared" si="4"/>
        <v>1.0285004919163778</v>
      </c>
      <c r="J137" s="79">
        <f t="shared" si="4"/>
        <v>1.0293521854603995</v>
      </c>
      <c r="K137" s="79">
        <f t="shared" si="4"/>
        <v>1.029427608570916</v>
      </c>
      <c r="L137" s="79">
        <f t="shared" si="4"/>
        <v>1.0300944260853258</v>
      </c>
      <c r="M137" s="79">
        <f t="shared" si="4"/>
        <v>1.0275864195098379</v>
      </c>
      <c r="N137" s="79">
        <f t="shared" si="4"/>
        <v>1.0296865353437481</v>
      </c>
      <c r="O137" s="79">
        <f t="shared" si="4"/>
        <v>1.0300923862297455</v>
      </c>
      <c r="P137" s="79">
        <f t="shared" si="4"/>
        <v>1.0304065715826847</v>
      </c>
    </row>
    <row r="138" spans="2:16" ht="21.6" hidden="1" customHeight="1" x14ac:dyDescent="0.25">
      <c r="B138" s="78">
        <v>50.5</v>
      </c>
      <c r="C138" s="76"/>
      <c r="E138" s="79">
        <f t="shared" si="1"/>
        <v>1.0142196707030673</v>
      </c>
      <c r="F138" s="79">
        <f t="shared" si="4"/>
        <v>1.0146446253814496</v>
      </c>
      <c r="G138" s="79">
        <f t="shared" si="4"/>
        <v>1.0146799621707918</v>
      </c>
      <c r="H138" s="79">
        <f t="shared" si="4"/>
        <v>1.0147082324883427</v>
      </c>
      <c r="I138" s="79">
        <f t="shared" si="4"/>
        <v>1.0142206798856976</v>
      </c>
      <c r="J138" s="79">
        <f t="shared" si="4"/>
        <v>1.0146426061735148</v>
      </c>
      <c r="K138" s="79">
        <f t="shared" si="4"/>
        <v>1.0146799621707918</v>
      </c>
      <c r="L138" s="79">
        <f t="shared" si="4"/>
        <v>1.0150101682120203</v>
      </c>
      <c r="M138" s="79">
        <f t="shared" si="4"/>
        <v>1.013767657865122</v>
      </c>
      <c r="N138" s="79">
        <f t="shared" si="4"/>
        <v>1.0148081945698717</v>
      </c>
      <c r="O138" s="79">
        <f t="shared" si="4"/>
        <v>1.0150091582438234</v>
      </c>
      <c r="P138" s="79">
        <f t="shared" si="4"/>
        <v>1.0151647051860746</v>
      </c>
    </row>
    <row r="139" spans="2:16" ht="21.6" hidden="1" customHeight="1" x14ac:dyDescent="0.25">
      <c r="B139" s="78">
        <v>50</v>
      </c>
      <c r="C139" s="76"/>
      <c r="E139" s="79">
        <f t="shared" si="1"/>
        <v>1</v>
      </c>
      <c r="F139" s="79">
        <f t="shared" si="4"/>
        <v>1</v>
      </c>
      <c r="G139" s="79">
        <f t="shared" si="4"/>
        <v>1</v>
      </c>
      <c r="H139" s="79">
        <f t="shared" si="4"/>
        <v>1</v>
      </c>
      <c r="I139" s="79">
        <f t="shared" si="4"/>
        <v>1</v>
      </c>
      <c r="J139" s="79">
        <f t="shared" si="4"/>
        <v>1</v>
      </c>
      <c r="K139" s="79">
        <f t="shared" si="4"/>
        <v>1</v>
      </c>
      <c r="L139" s="79">
        <f t="shared" si="4"/>
        <v>1</v>
      </c>
      <c r="M139" s="79">
        <f t="shared" si="4"/>
        <v>1</v>
      </c>
      <c r="N139" s="79">
        <f t="shared" si="4"/>
        <v>1</v>
      </c>
      <c r="O139" s="79">
        <f t="shared" si="4"/>
        <v>1</v>
      </c>
      <c r="P139" s="79">
        <f t="shared" si="4"/>
        <v>1</v>
      </c>
    </row>
    <row r="140" spans="2:16" ht="21.6" hidden="1" customHeight="1" x14ac:dyDescent="0.25">
      <c r="B140" s="78">
        <v>49.5</v>
      </c>
      <c r="C140" s="76"/>
      <c r="E140" s="79">
        <f t="shared" si="1"/>
        <v>0.98583978585206378</v>
      </c>
      <c r="F140" s="79">
        <f t="shared" si="4"/>
        <v>0.98542274640516359</v>
      </c>
      <c r="G140" s="79">
        <f t="shared" si="4"/>
        <v>0.98538808361136276</v>
      </c>
      <c r="H140" s="79">
        <f t="shared" si="4"/>
        <v>0.98536035425420798</v>
      </c>
      <c r="I140" s="79">
        <f t="shared" si="4"/>
        <v>0.98583879505046712</v>
      </c>
      <c r="J140" s="79">
        <f t="shared" si="4"/>
        <v>0.98542472717306617</v>
      </c>
      <c r="K140" s="79">
        <f t="shared" si="4"/>
        <v>0.98538808361136276</v>
      </c>
      <c r="L140" s="79">
        <f t="shared" si="4"/>
        <v>0.98506429298572817</v>
      </c>
      <c r="M140" s="79">
        <f t="shared" si="4"/>
        <v>0.98628376513488036</v>
      </c>
      <c r="N140" s="79">
        <f t="shared" si="4"/>
        <v>0.9852623174268188</v>
      </c>
      <c r="O140" s="79">
        <f t="shared" si="4"/>
        <v>0.98506528300892382</v>
      </c>
      <c r="P140" s="79">
        <f t="shared" si="4"/>
        <v>0.98491283115835815</v>
      </c>
    </row>
    <row r="141" spans="2:16" ht="21.6" hidden="1" customHeight="1" x14ac:dyDescent="0.25">
      <c r="B141" s="78">
        <v>49</v>
      </c>
      <c r="C141" s="76"/>
      <c r="E141" s="79">
        <f t="shared" si="1"/>
        <v>0.97173937646556863</v>
      </c>
      <c r="F141" s="79">
        <f t="shared" si="4"/>
        <v>0.97091323049047318</v>
      </c>
      <c r="G141" s="79">
        <f t="shared" si="4"/>
        <v>0.97084458015222441</v>
      </c>
      <c r="H141" s="79">
        <f t="shared" si="4"/>
        <v>0.97078966337656347</v>
      </c>
      <c r="I141" s="79">
        <f t="shared" si="4"/>
        <v>0.97173741329093055</v>
      </c>
      <c r="J141" s="79">
        <f t="shared" si="4"/>
        <v>0.970917153513564</v>
      </c>
      <c r="K141" s="79">
        <f t="shared" si="4"/>
        <v>0.97084458015222441</v>
      </c>
      <c r="L141" s="79">
        <f t="shared" si="4"/>
        <v>0.97020342433130802</v>
      </c>
      <c r="M141" s="79">
        <f t="shared" si="4"/>
        <v>0.97261927772286594</v>
      </c>
      <c r="N141" s="79">
        <f t="shared" si="4"/>
        <v>0.97059551825596602</v>
      </c>
      <c r="O141" s="79">
        <f t="shared" si="4"/>
        <v>0.97020538440686999</v>
      </c>
      <c r="P141" s="79">
        <f t="shared" si="4"/>
        <v>0.96990357941689076</v>
      </c>
    </row>
    <row r="142" spans="2:16" ht="21.6" hidden="1" customHeight="1" x14ac:dyDescent="0.25">
      <c r="B142" s="78">
        <v>48.5</v>
      </c>
      <c r="C142" s="76"/>
      <c r="E142" s="79">
        <f t="shared" si="1"/>
        <v>0.95769912565263293</v>
      </c>
      <c r="F142" s="79">
        <f t="shared" si="4"/>
        <v>0.95647182388193164</v>
      </c>
      <c r="G142" s="79">
        <f t="shared" si="4"/>
        <v>0.95636986250885858</v>
      </c>
      <c r="H142" s="79">
        <f t="shared" si="4"/>
        <v>0.95628830123630848</v>
      </c>
      <c r="I142" s="79">
        <f t="shared" si="4"/>
        <v>0.95769620858143789</v>
      </c>
      <c r="J142" s="79">
        <f t="shared" si="4"/>
        <v>0.95647765057442657</v>
      </c>
      <c r="K142" s="79">
        <f t="shared" si="4"/>
        <v>0.95636986250885858</v>
      </c>
      <c r="L142" s="79">
        <f t="shared" si="4"/>
        <v>0.95541777696779573</v>
      </c>
      <c r="M142" s="79">
        <f t="shared" si="4"/>
        <v>0.95900686758970055</v>
      </c>
      <c r="N142" s="79">
        <f t="shared" si="4"/>
        <v>0.95599997965017869</v>
      </c>
      <c r="O142" s="79">
        <f t="shared" si="4"/>
        <v>0.95542068709905803</v>
      </c>
      <c r="P142" s="79">
        <f t="shared" si="4"/>
        <v>0.95497263129551313</v>
      </c>
    </row>
    <row r="143" spans="2:16" ht="21.6" hidden="1" customHeight="1" x14ac:dyDescent="0.25">
      <c r="B143" s="78">
        <v>48</v>
      </c>
      <c r="C143" s="76"/>
      <c r="E143" s="79">
        <f t="shared" si="1"/>
        <v>0.94371939298003404</v>
      </c>
      <c r="F143" s="79">
        <f t="shared" si="4"/>
        <v>0.94209890408771069</v>
      </c>
      <c r="G143" s="79">
        <f t="shared" si="4"/>
        <v>0.9419643094561263</v>
      </c>
      <c r="H143" s="79">
        <f t="shared" si="4"/>
        <v>0.94185664759594312</v>
      </c>
      <c r="I143" s="79">
        <f t="shared" si="4"/>
        <v>0.94371554053710838</v>
      </c>
      <c r="J143" s="79">
        <f t="shared" si="4"/>
        <v>0.94210659579036982</v>
      </c>
      <c r="K143" s="79">
        <f t="shared" si="4"/>
        <v>0.9419643094561263</v>
      </c>
      <c r="L143" s="79">
        <f t="shared" si="4"/>
        <v>0.94070773974367616</v>
      </c>
      <c r="M143" s="79">
        <f t="shared" si="4"/>
        <v>0.94544687007893824</v>
      </c>
      <c r="N143" s="79">
        <f t="shared" si="4"/>
        <v>0.94147608467866306</v>
      </c>
      <c r="O143" s="79">
        <f t="shared" si="4"/>
        <v>0.94071157990813403</v>
      </c>
      <c r="P143" s="79">
        <f t="shared" si="4"/>
        <v>0.94012037922574931</v>
      </c>
    </row>
    <row r="144" spans="2:16" ht="21.6" hidden="1" customHeight="1" x14ac:dyDescent="0.25">
      <c r="B144" s="78">
        <v>47.5</v>
      </c>
      <c r="C144" s="76"/>
      <c r="E144" s="79">
        <f t="shared" ref="E144:P203" si="5">($B144/50)^E$77</f>
        <v>0.92980054392359923</v>
      </c>
      <c r="F144" s="79">
        <f t="shared" si="5"/>
        <v>0.92779485465335532</v>
      </c>
      <c r="G144" s="79">
        <f t="shared" si="5"/>
        <v>0.927628305812632</v>
      </c>
      <c r="H144" s="79">
        <f t="shared" si="5"/>
        <v>0.92749508826633209</v>
      </c>
      <c r="I144" s="79">
        <f t="shared" si="5"/>
        <v>0.92979577468252872</v>
      </c>
      <c r="J144" s="79">
        <f t="shared" si="5"/>
        <v>0.92780437263309834</v>
      </c>
      <c r="K144" s="79">
        <f t="shared" si="5"/>
        <v>0.927628305812632</v>
      </c>
      <c r="L144" s="79">
        <f t="shared" si="5"/>
        <v>0.9260737075787423</v>
      </c>
      <c r="M144" s="79">
        <f t="shared" si="5"/>
        <v>0.93193962620258408</v>
      </c>
      <c r="N144" s="79">
        <f t="shared" si="5"/>
        <v>0.92702422247193261</v>
      </c>
      <c r="O144" s="79">
        <f t="shared" si="5"/>
        <v>0.92607845772805564</v>
      </c>
      <c r="P144" s="79">
        <f t="shared" si="5"/>
        <v>0.92534722170350747</v>
      </c>
    </row>
    <row r="145" spans="2:16" ht="21.6" hidden="1" customHeight="1" x14ac:dyDescent="0.25">
      <c r="B145" s="78">
        <v>47</v>
      </c>
      <c r="C145" s="76"/>
      <c r="E145" s="79">
        <f t="shared" si="5"/>
        <v>0.91594295002840553</v>
      </c>
      <c r="F145" s="79">
        <f t="shared" si="5"/>
        <v>0.91356006532275613</v>
      </c>
      <c r="G145" s="79">
        <f t="shared" si="5"/>
        <v>0.91336224260164156</v>
      </c>
      <c r="H145" s="79">
        <f t="shared" si="5"/>
        <v>0.91320401526756445</v>
      </c>
      <c r="I145" s="79">
        <f t="shared" si="5"/>
        <v>0.91593728261195761</v>
      </c>
      <c r="J145" s="79">
        <f t="shared" si="5"/>
        <v>0.91357137077228134</v>
      </c>
      <c r="K145" s="79">
        <f t="shared" si="5"/>
        <v>0.91336224260164156</v>
      </c>
      <c r="L145" s="79">
        <f t="shared" si="5"/>
        <v>0.91151608162363451</v>
      </c>
      <c r="M145" s="79">
        <f t="shared" si="5"/>
        <v>0.91848548279747544</v>
      </c>
      <c r="N145" s="79">
        <f t="shared" si="5"/>
        <v>0.91264478838237395</v>
      </c>
      <c r="O145" s="79">
        <f t="shared" si="5"/>
        <v>0.91152172168363821</v>
      </c>
      <c r="P145" s="79">
        <f t="shared" si="5"/>
        <v>0.91065356344745052</v>
      </c>
    </row>
    <row r="146" spans="2:16" ht="21.6" hidden="1" customHeight="1" x14ac:dyDescent="0.25">
      <c r="B146" s="78">
        <v>46.5</v>
      </c>
      <c r="C146" s="76"/>
      <c r="E146" s="79">
        <f t="shared" si="5"/>
        <v>0.90214698907506763</v>
      </c>
      <c r="F146" s="79">
        <f t="shared" si="5"/>
        <v>0.89939493220516775</v>
      </c>
      <c r="G146" s="79">
        <f t="shared" si="5"/>
        <v>0.89916651721803709</v>
      </c>
      <c r="H146" s="79">
        <f t="shared" si="5"/>
        <v>0.89898382699584456</v>
      </c>
      <c r="I146" s="79">
        <f t="shared" si="5"/>
        <v>0.90214044215561973</v>
      </c>
      <c r="J146" s="79">
        <f t="shared" si="5"/>
        <v>0.89940798624257401</v>
      </c>
      <c r="K146" s="79">
        <f t="shared" si="5"/>
        <v>0.89916651721803709</v>
      </c>
      <c r="L146" s="79">
        <f t="shared" si="5"/>
        <v>0.89703526942530909</v>
      </c>
      <c r="M146" s="79">
        <f t="shared" si="5"/>
        <v>0.90508479268768205</v>
      </c>
      <c r="N146" s="79">
        <f t="shared" si="5"/>
        <v>0.89833818415081512</v>
      </c>
      <c r="O146" s="79">
        <f t="shared" si="5"/>
        <v>0.89704177929603035</v>
      </c>
      <c r="P146" s="79">
        <f t="shared" si="5"/>
        <v>0.89603981556322632</v>
      </c>
    </row>
    <row r="147" spans="2:16" ht="21.6" hidden="1" customHeight="1" x14ac:dyDescent="0.25">
      <c r="B147" s="78">
        <v>46</v>
      </c>
      <c r="C147" s="76"/>
      <c r="E147" s="79">
        <f t="shared" si="5"/>
        <v>0.88841304525241604</v>
      </c>
      <c r="F147" s="79">
        <f t="shared" si="5"/>
        <v>0.88529985794856791</v>
      </c>
      <c r="G147" s="79">
        <f t="shared" si="5"/>
        <v>0.88504153360160343</v>
      </c>
      <c r="H147" s="79">
        <f t="shared" si="5"/>
        <v>0.88483492839670719</v>
      </c>
      <c r="I147" s="79">
        <f t="shared" si="5"/>
        <v>0.88840563755238788</v>
      </c>
      <c r="J147" s="79">
        <f t="shared" si="5"/>
        <v>0.88531462161697927</v>
      </c>
      <c r="K147" s="79">
        <f t="shared" si="5"/>
        <v>0.88504153360160343</v>
      </c>
      <c r="L147" s="79">
        <f t="shared" si="5"/>
        <v>0.8826316850987227</v>
      </c>
      <c r="M147" s="79">
        <f t="shared" si="5"/>
        <v>0.89173791485322618</v>
      </c>
      <c r="N147" s="79">
        <f t="shared" si="5"/>
        <v>0.8841048180793879</v>
      </c>
      <c r="O147" s="79">
        <f t="shared" si="5"/>
        <v>0.88263904465440557</v>
      </c>
      <c r="P147" s="79">
        <f t="shared" si="5"/>
        <v>0.8815063957138396</v>
      </c>
    </row>
    <row r="148" spans="2:16" ht="21.6" hidden="1" customHeight="1" x14ac:dyDescent="0.25">
      <c r="B148" s="78">
        <v>45.5</v>
      </c>
      <c r="C148" s="76"/>
      <c r="E148" s="79">
        <f t="shared" si="5"/>
        <v>0.87474150933688311</v>
      </c>
      <c r="F148" s="79">
        <f t="shared" si="5"/>
        <v>0.87127525191966937</v>
      </c>
      <c r="G148" s="79">
        <f t="shared" si="5"/>
        <v>0.87098770241695844</v>
      </c>
      <c r="H148" s="79">
        <f t="shared" si="5"/>
        <v>0.87075773114486754</v>
      </c>
      <c r="I148" s="79">
        <f t="shared" si="5"/>
        <v>0.87473325962917425</v>
      </c>
      <c r="J148" s="79">
        <f t="shared" si="5"/>
        <v>0.87129168618686459</v>
      </c>
      <c r="K148" s="79">
        <f t="shared" si="5"/>
        <v>0.87098770241695844</v>
      </c>
      <c r="L148" s="79">
        <f t="shared" si="5"/>
        <v>0.86830574950503747</v>
      </c>
      <c r="M148" s="79">
        <f t="shared" si="5"/>
        <v>0.87844521460544045</v>
      </c>
      <c r="N148" s="79">
        <f t="shared" si="5"/>
        <v>0.869945105210993</v>
      </c>
      <c r="O148" s="79">
        <f t="shared" si="5"/>
        <v>0.86831393859417583</v>
      </c>
      <c r="P148" s="79">
        <f t="shared" si="5"/>
        <v>0.86705372829646599</v>
      </c>
    </row>
    <row r="149" spans="2:16" ht="21.6" hidden="1" customHeight="1" x14ac:dyDescent="0.25">
      <c r="B149" s="78">
        <v>45</v>
      </c>
      <c r="C149" s="76"/>
      <c r="E149" s="79">
        <f t="shared" si="5"/>
        <v>0.86113277887893036</v>
      </c>
      <c r="F149" s="79">
        <f t="shared" si="5"/>
        <v>0.8573215303909143</v>
      </c>
      <c r="G149" s="79">
        <f t="shared" si="5"/>
        <v>0.85700544124045608</v>
      </c>
      <c r="H149" s="79">
        <f t="shared" si="5"/>
        <v>0.85675265383103616</v>
      </c>
      <c r="I149" s="79">
        <f t="shared" si="5"/>
        <v>0.86112370598736343</v>
      </c>
      <c r="J149" s="79">
        <f t="shared" si="5"/>
        <v>0.8573395961489606</v>
      </c>
      <c r="K149" s="79">
        <f t="shared" si="5"/>
        <v>0.85700544124045608</v>
      </c>
      <c r="L149" s="79">
        <f t="shared" si="5"/>
        <v>0.85405789043666702</v>
      </c>
      <c r="M149" s="79">
        <f t="shared" si="5"/>
        <v>0.86520706376929746</v>
      </c>
      <c r="N149" s="79">
        <f t="shared" si="5"/>
        <v>0.85585946751569453</v>
      </c>
      <c r="O149" s="79">
        <f t="shared" si="5"/>
        <v>0.85406688888204485</v>
      </c>
      <c r="P149" s="79">
        <f t="shared" si="5"/>
        <v>0.85268224462602316</v>
      </c>
    </row>
    <row r="150" spans="2:16" ht="21.6" hidden="1" customHeight="1" x14ac:dyDescent="0.25">
      <c r="B150" s="78">
        <v>44.5</v>
      </c>
      <c r="C150" s="76"/>
      <c r="E150" s="79">
        <f t="shared" si="5"/>
        <v>0.84758725839687876</v>
      </c>
      <c r="F150" s="79">
        <f t="shared" si="5"/>
        <v>0.84343911673480465</v>
      </c>
      <c r="G150" s="79">
        <f t="shared" si="5"/>
        <v>0.84309517475441365</v>
      </c>
      <c r="H150" s="79">
        <f t="shared" si="5"/>
        <v>0.84282012215604751</v>
      </c>
      <c r="I150" s="79">
        <f t="shared" si="5"/>
        <v>0.84757738119664716</v>
      </c>
      <c r="J150" s="79">
        <f t="shared" si="5"/>
        <v>0.84345877479969722</v>
      </c>
      <c r="K150" s="79">
        <f t="shared" si="5"/>
        <v>0.84309517475441365</v>
      </c>
      <c r="L150" s="79">
        <f t="shared" si="5"/>
        <v>0.83988854280950453</v>
      </c>
      <c r="M150" s="79">
        <f t="shared" si="5"/>
        <v>0.85202384087307104</v>
      </c>
      <c r="N150" s="79">
        <f t="shared" si="5"/>
        <v>0.84184833408439197</v>
      </c>
      <c r="O150" s="79">
        <f t="shared" si="5"/>
        <v>0.83989833040824602</v>
      </c>
      <c r="P150" s="79">
        <f t="shared" si="5"/>
        <v>0.83839238312583531</v>
      </c>
    </row>
    <row r="151" spans="2:16" ht="21.6" hidden="1" customHeight="1" x14ac:dyDescent="0.25">
      <c r="B151" s="78">
        <v>44</v>
      </c>
      <c r="C151" s="76"/>
      <c r="E151" s="79">
        <f t="shared" si="5"/>
        <v>0.83410535957852028</v>
      </c>
      <c r="F151" s="79">
        <f t="shared" si="5"/>
        <v>0.82962844162594029</v>
      </c>
      <c r="G151" s="79">
        <f t="shared" si="5"/>
        <v>0.82925733494903464</v>
      </c>
      <c r="H151" s="79">
        <f t="shared" si="5"/>
        <v>0.82896056913267546</v>
      </c>
      <c r="I151" s="79">
        <f t="shared" si="5"/>
        <v>0.83409469699664118</v>
      </c>
      <c r="J151" s="79">
        <f t="shared" si="5"/>
        <v>0.82964965273724667</v>
      </c>
      <c r="K151" s="79">
        <f t="shared" si="5"/>
        <v>0.82925733494903464</v>
      </c>
      <c r="L151" s="79">
        <f t="shared" si="5"/>
        <v>0.82579814886269665</v>
      </c>
      <c r="M151" s="79">
        <f t="shared" si="5"/>
        <v>0.83889593134570906</v>
      </c>
      <c r="N151" s="79">
        <f t="shared" si="5"/>
        <v>0.82791214133013835</v>
      </c>
      <c r="O151" s="79">
        <f t="shared" si="5"/>
        <v>0.82580870538632589</v>
      </c>
      <c r="P151" s="79">
        <f t="shared" si="5"/>
        <v>0.82418458952574891</v>
      </c>
    </row>
    <row r="152" spans="2:16" ht="21.6" hidden="1" customHeight="1" x14ac:dyDescent="0.25">
      <c r="B152" s="78">
        <v>43.5</v>
      </c>
      <c r="C152" s="76"/>
      <c r="E152" s="79">
        <f t="shared" si="5"/>
        <v>0.82068750149091496</v>
      </c>
      <c r="F152" s="79">
        <f t="shared" si="5"/>
        <v>0.81588994325116126</v>
      </c>
      <c r="G152" s="79">
        <f t="shared" si="5"/>
        <v>0.81549236133242431</v>
      </c>
      <c r="H152" s="79">
        <f t="shared" si="5"/>
        <v>0.81517443529552991</v>
      </c>
      <c r="I152" s="79">
        <f t="shared" si="5"/>
        <v>0.82067607250668717</v>
      </c>
      <c r="J152" s="79">
        <f t="shared" si="5"/>
        <v>0.81591266807167317</v>
      </c>
      <c r="K152" s="79">
        <f t="shared" si="5"/>
        <v>0.81549236133242431</v>
      </c>
      <c r="L152" s="79">
        <f t="shared" si="5"/>
        <v>0.81178715836634785</v>
      </c>
      <c r="M152" s="79">
        <f t="shared" si="5"/>
        <v>0.82582372772232215</v>
      </c>
      <c r="N152" s="79">
        <f t="shared" si="5"/>
        <v>0.81405133319749601</v>
      </c>
      <c r="O152" s="79">
        <f t="shared" si="5"/>
        <v>0.81179846356085783</v>
      </c>
      <c r="P152" s="79">
        <f t="shared" si="5"/>
        <v>0.81005931706807754</v>
      </c>
    </row>
    <row r="153" spans="2:16" ht="21.6" hidden="1" customHeight="1" x14ac:dyDescent="0.25">
      <c r="B153" s="78">
        <v>43</v>
      </c>
      <c r="C153" s="76"/>
      <c r="E153" s="79">
        <f t="shared" si="5"/>
        <v>0.80733411079880379</v>
      </c>
      <c r="F153" s="79">
        <f t="shared" si="5"/>
        <v>0.80222406752821707</v>
      </c>
      <c r="G153" s="79">
        <f t="shared" si="5"/>
        <v>0.80180070114911717</v>
      </c>
      <c r="H153" s="79">
        <f t="shared" si="5"/>
        <v>0.80146216891945332</v>
      </c>
      <c r="I153" s="79">
        <f t="shared" si="5"/>
        <v>0.80732193444427047</v>
      </c>
      <c r="J153" s="79">
        <f t="shared" si="5"/>
        <v>0.80224826664360915</v>
      </c>
      <c r="K153" s="79">
        <f t="shared" si="5"/>
        <v>0.80180070114911717</v>
      </c>
      <c r="L153" s="79">
        <f t="shared" si="5"/>
        <v>0.79785602883756368</v>
      </c>
      <c r="M153" s="79">
        <f t="shared" si="5"/>
        <v>0.81280762985821842</v>
      </c>
      <c r="N153" s="79">
        <f t="shared" si="5"/>
        <v>0.80026636138034779</v>
      </c>
      <c r="O153" s="79">
        <f t="shared" si="5"/>
        <v>0.79786806242349662</v>
      </c>
      <c r="P153" s="79">
        <f t="shared" si="5"/>
        <v>0.79601702672177854</v>
      </c>
    </row>
    <row r="154" spans="2:16" ht="21.6" hidden="1" customHeight="1" x14ac:dyDescent="0.25">
      <c r="B154" s="78">
        <v>42.5</v>
      </c>
      <c r="C154" s="76"/>
      <c r="E154" s="79">
        <f t="shared" si="5"/>
        <v>0.79404562199209483</v>
      </c>
      <c r="F154" s="79">
        <f t="shared" si="5"/>
        <v>0.78863126833341091</v>
      </c>
      <c r="G154" s="79">
        <f t="shared" si="5"/>
        <v>0.78818280960756559</v>
      </c>
      <c r="H154" s="79">
        <f t="shared" si="5"/>
        <v>0.7878242262468661</v>
      </c>
      <c r="I154" s="79">
        <f t="shared" si="5"/>
        <v>0.79403271735251157</v>
      </c>
      <c r="J154" s="79">
        <f t="shared" si="5"/>
        <v>0.78865690225190788</v>
      </c>
      <c r="K154" s="79">
        <f t="shared" si="5"/>
        <v>0.78818280960756559</v>
      </c>
      <c r="L154" s="79">
        <f t="shared" si="5"/>
        <v>0.78400522576526943</v>
      </c>
      <c r="M154" s="79">
        <f t="shared" si="5"/>
        <v>0.79984804515194408</v>
      </c>
      <c r="N154" s="79">
        <f t="shared" si="5"/>
        <v>0.78655768554860639</v>
      </c>
      <c r="O154" s="79">
        <f t="shared" si="5"/>
        <v>0.78401796743780849</v>
      </c>
      <c r="P154" s="79">
        <f t="shared" si="5"/>
        <v>0.78205818740529032</v>
      </c>
    </row>
    <row r="155" spans="2:16" ht="21.6" hidden="1" customHeight="1" x14ac:dyDescent="0.25">
      <c r="B155" s="78">
        <v>42</v>
      </c>
      <c r="C155" s="76"/>
      <c r="E155" s="79">
        <f t="shared" si="5"/>
        <v>0.78082247762291124</v>
      </c>
      <c r="F155" s="79">
        <f t="shared" si="5"/>
        <v>0.77511200773869715</v>
      </c>
      <c r="G155" s="79">
        <f t="shared" si="5"/>
        <v>0.77463915011706463</v>
      </c>
      <c r="H155" s="79">
        <f t="shared" si="5"/>
        <v>0.77426107172453518</v>
      </c>
      <c r="I155" s="79">
        <f t="shared" si="5"/>
        <v>0.78080886383721881</v>
      </c>
      <c r="J155" s="79">
        <f t="shared" si="5"/>
        <v>0.77513903689074992</v>
      </c>
      <c r="K155" s="79">
        <f t="shared" si="5"/>
        <v>0.77463915011706463</v>
      </c>
      <c r="L155" s="79">
        <f t="shared" si="5"/>
        <v>0.77023522284426682</v>
      </c>
      <c r="M155" s="79">
        <f t="shared" si="5"/>
        <v>0.78694538877781806</v>
      </c>
      <c r="N155" s="79">
        <f t="shared" si="5"/>
        <v>0.77292577358429326</v>
      </c>
      <c r="O155" s="79">
        <f t="shared" si="5"/>
        <v>0.77024865227333994</v>
      </c>
      <c r="P155" s="79">
        <f t="shared" si="5"/>
        <v>0.76818327621848559</v>
      </c>
    </row>
    <row r="156" spans="2:16" ht="21.6" hidden="1" customHeight="1" x14ac:dyDescent="0.25">
      <c r="B156" s="78">
        <v>41.5</v>
      </c>
      <c r="C156" s="76"/>
      <c r="E156" s="79">
        <f t="shared" si="5"/>
        <v>0.76766512855272151</v>
      </c>
      <c r="F156" s="79">
        <f t="shared" si="5"/>
        <v>0.76166675625874225</v>
      </c>
      <c r="G156" s="79">
        <f t="shared" si="5"/>
        <v>0.76117019453462387</v>
      </c>
      <c r="H156" s="79">
        <f t="shared" si="5"/>
        <v>0.76077317825027402</v>
      </c>
      <c r="I156" s="79">
        <f t="shared" si="5"/>
        <v>0.7676508248140228</v>
      </c>
      <c r="J156" s="79">
        <f t="shared" si="5"/>
        <v>0.76169514099671376</v>
      </c>
      <c r="K156" s="79">
        <f t="shared" si="5"/>
        <v>0.76117019453462387</v>
      </c>
      <c r="L156" s="79">
        <f t="shared" si="5"/>
        <v>0.75654650221902398</v>
      </c>
      <c r="M156" s="79">
        <f t="shared" si="5"/>
        <v>0.77410008392848306</v>
      </c>
      <c r="N156" s="79">
        <f t="shared" si="5"/>
        <v>0.75937110182749323</v>
      </c>
      <c r="O156" s="79">
        <f t="shared" si="5"/>
        <v>0.75656059904942052</v>
      </c>
      <c r="P156" s="79">
        <f t="shared" si="5"/>
        <v>0.75439277868422749</v>
      </c>
    </row>
    <row r="157" spans="2:16" ht="21.6" hidden="1" customHeight="1" x14ac:dyDescent="0.25">
      <c r="B157" s="78">
        <v>41</v>
      </c>
      <c r="C157" s="76"/>
      <c r="E157" s="79">
        <f t="shared" si="5"/>
        <v>0.75457403421010494</v>
      </c>
      <c r="F157" s="79">
        <f t="shared" si="5"/>
        <v>0.74829599310849093</v>
      </c>
      <c r="G157" s="79">
        <f t="shared" si="5"/>
        <v>0.74777642342232542</v>
      </c>
      <c r="H157" s="79">
        <f t="shared" si="5"/>
        <v>0.74736102743011357</v>
      </c>
      <c r="I157" s="79">
        <f t="shared" si="5"/>
        <v>0.75455905976614746</v>
      </c>
      <c r="J157" s="79">
        <f t="shared" si="5"/>
        <v>0.74832569370635327</v>
      </c>
      <c r="K157" s="79">
        <f t="shared" si="5"/>
        <v>0.74777642342232542</v>
      </c>
      <c r="L157" s="79">
        <f t="shared" si="5"/>
        <v>0.74293955473772322</v>
      </c>
      <c r="M157" s="79">
        <f t="shared" si="5"/>
        <v>0.76131256206802977</v>
      </c>
      <c r="N157" s="79">
        <f t="shared" si="5"/>
        <v>0.74589415533271697</v>
      </c>
      <c r="O157" s="79">
        <f t="shared" si="5"/>
        <v>0.74295429858922457</v>
      </c>
      <c r="P157" s="79">
        <f t="shared" si="5"/>
        <v>0.7406871890000436</v>
      </c>
    </row>
    <row r="158" spans="2:16" ht="21.6" hidden="1" customHeight="1" x14ac:dyDescent="0.25">
      <c r="B158" s="78">
        <v>40.5</v>
      </c>
      <c r="C158" s="76"/>
      <c r="E158" s="79">
        <f t="shared" si="5"/>
        <v>0.74154966285974877</v>
      </c>
      <c r="F158" s="79">
        <f t="shared" si="5"/>
        <v>0.7350002064718193</v>
      </c>
      <c r="G158" s="79">
        <f t="shared" si="5"/>
        <v>0.73445832631574892</v>
      </c>
      <c r="H158" s="79">
        <f t="shared" si="5"/>
        <v>0.73402510984652325</v>
      </c>
      <c r="I158" s="79">
        <f t="shared" si="5"/>
        <v>0.74153403701341114</v>
      </c>
      <c r="J158" s="79">
        <f t="shared" si="5"/>
        <v>0.73503118312486293</v>
      </c>
      <c r="K158" s="79">
        <f t="shared" si="5"/>
        <v>0.73445832631574892</v>
      </c>
      <c r="L158" s="79">
        <f t="shared" si="5"/>
        <v>0.72941488021712997</v>
      </c>
      <c r="M158" s="79">
        <f t="shared" si="5"/>
        <v>0.74858326319628921</v>
      </c>
      <c r="N158" s="79">
        <f t="shared" si="5"/>
        <v>0.73249542813624824</v>
      </c>
      <c r="O158" s="79">
        <f t="shared" si="5"/>
        <v>0.72943025068465506</v>
      </c>
      <c r="P158" s="79">
        <f t="shared" si="5"/>
        <v>0.72706701030047316</v>
      </c>
    </row>
    <row r="159" spans="2:16" ht="21.6" hidden="1" customHeight="1" x14ac:dyDescent="0.25">
      <c r="B159" s="78">
        <v>40</v>
      </c>
      <c r="C159" s="76"/>
      <c r="E159" s="79">
        <f t="shared" si="5"/>
        <v>0.72859249188330666</v>
      </c>
      <c r="F159" s="79">
        <f t="shared" si="5"/>
        <v>0.72177989378189322</v>
      </c>
      <c r="G159" s="79">
        <f t="shared" si="5"/>
        <v>0.72121640200407955</v>
      </c>
      <c r="H159" s="79">
        <f t="shared" si="5"/>
        <v>0.72076592533829653</v>
      </c>
      <c r="I159" s="79">
        <f t="shared" si="5"/>
        <v>0.72857623399308957</v>
      </c>
      <c r="J159" s="79">
        <f t="shared" si="5"/>
        <v>0.72181210660644934</v>
      </c>
      <c r="K159" s="79">
        <f t="shared" si="5"/>
        <v>0.72121640200407955</v>
      </c>
      <c r="L159" s="79">
        <f t="shared" si="5"/>
        <v>0.71597298771888152</v>
      </c>
      <c r="M159" s="79">
        <f t="shared" si="5"/>
        <v>0.73591263612492996</v>
      </c>
      <c r="N159" s="79">
        <f t="shared" si="5"/>
        <v>0.7191754235350839</v>
      </c>
      <c r="O159" s="79">
        <f t="shared" si="5"/>
        <v>0.7159889643726477</v>
      </c>
      <c r="P159" s="79">
        <f t="shared" si="5"/>
        <v>0.71353275493067403</v>
      </c>
    </row>
    <row r="160" spans="2:16" ht="21.6" hidden="1" customHeight="1" x14ac:dyDescent="0.25">
      <c r="B160" s="78">
        <v>39.5</v>
      </c>
      <c r="C160" s="76"/>
      <c r="E160" s="79">
        <f t="shared" si="5"/>
        <v>0.71570300807280007</v>
      </c>
      <c r="F160" s="79">
        <f t="shared" si="5"/>
        <v>0.70863556201389533</v>
      </c>
      <c r="G160" s="79">
        <f t="shared" si="5"/>
        <v>0.70805115882256242</v>
      </c>
      <c r="H160" s="79">
        <f t="shared" si="5"/>
        <v>0.70758398329276262</v>
      </c>
      <c r="I160" s="79">
        <f t="shared" si="5"/>
        <v>0.71568613755332167</v>
      </c>
      <c r="J160" s="79">
        <f t="shared" si="5"/>
        <v>0.70866897104707338</v>
      </c>
      <c r="K160" s="79">
        <f t="shared" si="5"/>
        <v>0.70805115882256242</v>
      </c>
      <c r="L160" s="79">
        <f t="shared" si="5"/>
        <v>0.7026143958378378</v>
      </c>
      <c r="M160" s="79">
        <f t="shared" si="5"/>
        <v>0.7233011387660423</v>
      </c>
      <c r="N160" s="79">
        <f t="shared" si="5"/>
        <v>0.70593465437812386</v>
      </c>
      <c r="O160" s="79">
        <f t="shared" si="5"/>
        <v>0.70263095822353849</v>
      </c>
      <c r="P160" s="79">
        <f t="shared" si="5"/>
        <v>0.70008494473192195</v>
      </c>
    </row>
    <row r="161" spans="2:16" ht="21.6" hidden="1" customHeight="1" x14ac:dyDescent="0.25">
      <c r="B161" s="78">
        <v>39</v>
      </c>
      <c r="C161" s="76"/>
      <c r="E161" s="79">
        <f t="shared" si="5"/>
        <v>0.70288170793728377</v>
      </c>
      <c r="F161" s="79">
        <f t="shared" si="5"/>
        <v>0.69556772799082855</v>
      </c>
      <c r="G161" s="79">
        <f t="shared" si="5"/>
        <v>0.694963114958006</v>
      </c>
      <c r="H161" s="79">
        <f t="shared" si="5"/>
        <v>0.69447980295102718</v>
      </c>
      <c r="I161" s="79">
        <f t="shared" si="5"/>
        <v>0.70286424425977911</v>
      </c>
      <c r="J161" s="79">
        <f t="shared" si="5"/>
        <v>0.69560229319026923</v>
      </c>
      <c r="K161" s="79">
        <f t="shared" si="5"/>
        <v>0.694963114958006</v>
      </c>
      <c r="L161" s="79">
        <f t="shared" si="5"/>
        <v>0.68933963300317824</v>
      </c>
      <c r="M161" s="79">
        <f t="shared" si="5"/>
        <v>0.71074923843393634</v>
      </c>
      <c r="N161" s="79">
        <f t="shared" ref="F161:P176" si="6">($B161/50)^N$77</f>
        <v>0.69277364337030634</v>
      </c>
      <c r="O161" s="79">
        <f t="shared" si="6"/>
        <v>0.68935676064217866</v>
      </c>
      <c r="P161" s="79">
        <f t="shared" si="6"/>
        <v>0.6867241113396727</v>
      </c>
    </row>
    <row r="162" spans="2:16" ht="21.6" hidden="1" customHeight="1" x14ac:dyDescent="0.25">
      <c r="B162" s="78">
        <v>38.5</v>
      </c>
      <c r="C162" s="76"/>
      <c r="E162" s="79">
        <f t="shared" si="5"/>
        <v>0.69012909802355693</v>
      </c>
      <c r="F162" s="79">
        <f t="shared" si="6"/>
        <v>0.6825769187031554</v>
      </c>
      <c r="G162" s="79">
        <f t="shared" si="6"/>
        <v>0.681952798768096</v>
      </c>
      <c r="H162" s="79">
        <f t="shared" si="6"/>
        <v>0.68145391372699859</v>
      </c>
      <c r="I162" s="79">
        <f t="shared" si="6"/>
        <v>0.69011106071638106</v>
      </c>
      <c r="J162" s="79">
        <f t="shared" si="6"/>
        <v>0.68261259994680135</v>
      </c>
      <c r="K162" s="79">
        <f t="shared" si="6"/>
        <v>0.681952798768096</v>
      </c>
      <c r="L162" s="79">
        <f t="shared" si="6"/>
        <v>0.67614923779297853</v>
      </c>
      <c r="M162" s="79">
        <f t="shared" si="6"/>
        <v>0.69825741216093884</v>
      </c>
      <c r="N162" s="79">
        <f t="shared" si="6"/>
        <v>0.67969292339044007</v>
      </c>
      <c r="O162" s="79">
        <f t="shared" si="6"/>
        <v>0.67616691018252995</v>
      </c>
      <c r="P162" s="79">
        <f t="shared" si="6"/>
        <v>0.67345079649490991</v>
      </c>
    </row>
    <row r="163" spans="2:16" ht="21.6" hidden="1" customHeight="1" x14ac:dyDescent="0.25">
      <c r="B163" s="78">
        <v>38</v>
      </c>
      <c r="C163" s="76"/>
      <c r="E163" s="79">
        <f t="shared" si="5"/>
        <v>0.67744569525174914</v>
      </c>
      <c r="F163" s="79">
        <f t="shared" si="6"/>
        <v>0.66966367164308582</v>
      </c>
      <c r="G163" s="79">
        <f t="shared" si="6"/>
        <v>0.66902074911532639</v>
      </c>
      <c r="H163" s="79">
        <f t="shared" si="6"/>
        <v>0.66850685554100786</v>
      </c>
      <c r="I163" s="79">
        <f t="shared" si="6"/>
        <v>0.67742710390088401</v>
      </c>
      <c r="J163" s="79">
        <f t="shared" si="6"/>
        <v>0.66970042872897184</v>
      </c>
      <c r="K163" s="79">
        <f t="shared" si="6"/>
        <v>0.66902074911532639</v>
      </c>
      <c r="L163" s="79">
        <f t="shared" si="6"/>
        <v>0.66304375926305392</v>
      </c>
      <c r="M163" s="79">
        <f t="shared" si="6"/>
        <v>0.68582614702802547</v>
      </c>
      <c r="N163" s="79">
        <f t="shared" si="6"/>
        <v>0.66669303782353395</v>
      </c>
      <c r="O163" s="79">
        <f t="shared" si="6"/>
        <v>0.66306195587652927</v>
      </c>
      <c r="P163" s="79">
        <f t="shared" si="6"/>
        <v>0.66026555236954887</v>
      </c>
    </row>
    <row r="164" spans="2:16" ht="21.6" hidden="1" customHeight="1" x14ac:dyDescent="0.25">
      <c r="B164" s="78">
        <v>37.5</v>
      </c>
      <c r="C164" s="76"/>
      <c r="E164" s="79">
        <f t="shared" si="5"/>
        <v>0.66483202726667967</v>
      </c>
      <c r="F164" s="79">
        <f t="shared" si="6"/>
        <v>0.65682853515438677</v>
      </c>
      <c r="G164" s="79">
        <f t="shared" si="6"/>
        <v>0.65616751571642096</v>
      </c>
      <c r="H164" s="79">
        <f t="shared" si="6"/>
        <v>0.65563917916889125</v>
      </c>
      <c r="I164" s="79">
        <f t="shared" si="6"/>
        <v>0.66481290151624406</v>
      </c>
      <c r="J164" s="79">
        <f t="shared" si="6"/>
        <v>0.65686632780045073</v>
      </c>
      <c r="K164" s="79">
        <f t="shared" si="6"/>
        <v>0.65616751571642096</v>
      </c>
      <c r="L164" s="79">
        <f t="shared" si="6"/>
        <v>0.65002375729091189</v>
      </c>
      <c r="M164" s="79">
        <f t="shared" si="6"/>
        <v>0.67345594051119184</v>
      </c>
      <c r="N164" s="79">
        <f t="shared" si="6"/>
        <v>0.65377454090848497</v>
      </c>
      <c r="O164" s="79">
        <f t="shared" si="6"/>
        <v>0.65004245757806145</v>
      </c>
      <c r="P164" s="79">
        <f t="shared" si="6"/>
        <v>0.64716894190672491</v>
      </c>
    </row>
    <row r="165" spans="2:16" ht="21.6" hidden="1" customHeight="1" x14ac:dyDescent="0.25">
      <c r="B165" s="78">
        <v>37</v>
      </c>
      <c r="C165" s="76"/>
      <c r="E165" s="79">
        <f t="shared" si="5"/>
        <v>0.65228863280594696</v>
      </c>
      <c r="F165" s="79">
        <f t="shared" si="6"/>
        <v>0.64407206879864931</v>
      </c>
      <c r="G165" s="79">
        <f t="shared" si="6"/>
        <v>0.64339365950817684</v>
      </c>
      <c r="H165" s="79">
        <f t="shared" si="6"/>
        <v>0.64285144660746651</v>
      </c>
      <c r="I165" s="79">
        <f t="shared" si="6"/>
        <v>0.65226899235871016</v>
      </c>
      <c r="J165" s="79">
        <f t="shared" si="6"/>
        <v>0.64411085664256629</v>
      </c>
      <c r="K165" s="79">
        <f t="shared" si="6"/>
        <v>0.64339365950817684</v>
      </c>
      <c r="L165" s="79">
        <f t="shared" si="6"/>
        <v>0.63708980293571593</v>
      </c>
      <c r="M165" s="79">
        <f t="shared" si="6"/>
        <v>0.66114730084452911</v>
      </c>
      <c r="N165" s="79">
        <f t="shared" si="6"/>
        <v>0.64093799810204766</v>
      </c>
      <c r="O165" s="79">
        <f t="shared" si="6"/>
        <v>0.63710898632294766</v>
      </c>
      <c r="P165" s="79">
        <f t="shared" si="6"/>
        <v>0.6341615391768527</v>
      </c>
    </row>
    <row r="166" spans="2:16" ht="21.6" hidden="1" customHeight="1" x14ac:dyDescent="0.25">
      <c r="B166" s="78">
        <v>36.5</v>
      </c>
      <c r="C166" s="76"/>
      <c r="E166" s="79">
        <f t="shared" si="5"/>
        <v>0.63981606208578523</v>
      </c>
      <c r="F166" s="79">
        <f t="shared" si="6"/>
        <v>0.63139484373902088</v>
      </c>
      <c r="G166" s="79">
        <f t="shared" si="6"/>
        <v>0.63069975303073567</v>
      </c>
      <c r="H166" s="79">
        <f t="shared" si="6"/>
        <v>0.6301442314574035</v>
      </c>
      <c r="I166" s="79">
        <f t="shared" si="6"/>
        <v>0.63979592670368202</v>
      </c>
      <c r="J166" s="79">
        <f t="shared" si="6"/>
        <v>0.63143458633806226</v>
      </c>
      <c r="K166" s="79">
        <f t="shared" si="6"/>
        <v>0.63069975303073567</v>
      </c>
      <c r="L166" s="79">
        <f t="shared" si="6"/>
        <v>0.62424247881523598</v>
      </c>
      <c r="M166" s="79">
        <f t="shared" si="6"/>
        <v>0.64890074740104831</v>
      </c>
      <c r="N166" s="79">
        <f t="shared" si="6"/>
        <v>0.62818398646007667</v>
      </c>
      <c r="O166" s="79">
        <f t="shared" si="6"/>
        <v>0.62426212470591991</v>
      </c>
      <c r="P166" s="79">
        <f t="shared" si="6"/>
        <v>0.62124392975041109</v>
      </c>
    </row>
    <row r="167" spans="2:16" ht="21.6" hidden="1" customHeight="1" x14ac:dyDescent="0.25">
      <c r="B167" s="78">
        <v>36</v>
      </c>
      <c r="C167" s="76"/>
      <c r="E167" s="79">
        <f t="shared" si="5"/>
        <v>0.62741487720579625</v>
      </c>
      <c r="F167" s="79">
        <f t="shared" si="6"/>
        <v>0.61879744314248408</v>
      </c>
      <c r="G167" s="79">
        <f t="shared" si="6"/>
        <v>0.61808638082936029</v>
      </c>
      <c r="H167" s="79">
        <f t="shared" si="6"/>
        <v>0.6175181193245679</v>
      </c>
      <c r="I167" s="79">
        <f t="shared" si="6"/>
        <v>0.62739426671044563</v>
      </c>
      <c r="J167" s="79">
        <f t="shared" si="6"/>
        <v>0.61883809997340367</v>
      </c>
      <c r="K167" s="79">
        <f t="shared" si="6"/>
        <v>0.61808638082936029</v>
      </c>
      <c r="L167" s="79">
        <f t="shared" si="6"/>
        <v>0.61148237950082562</v>
      </c>
      <c r="M167" s="79">
        <f t="shared" si="6"/>
        <v>0.63671681109237399</v>
      </c>
      <c r="N167" s="79">
        <f t="shared" si="6"/>
        <v>0.61551309503711082</v>
      </c>
      <c r="O167" s="79">
        <f t="shared" si="6"/>
        <v>0.6115024672756243</v>
      </c>
      <c r="P167" s="79">
        <f t="shared" si="6"/>
        <v>0.60841671108847706</v>
      </c>
    </row>
    <row r="168" spans="2:16" ht="21.6" hidden="1" customHeight="1" x14ac:dyDescent="0.25">
      <c r="B168" s="78">
        <v>35.5</v>
      </c>
      <c r="C168" s="76"/>
      <c r="E168" s="79">
        <f t="shared" si="5"/>
        <v>0.61508565257375791</v>
      </c>
      <c r="F168" s="79">
        <f t="shared" si="6"/>
        <v>0.6062804626018482</v>
      </c>
      <c r="G168" s="79">
        <f t="shared" si="6"/>
        <v>0.60555413987587936</v>
      </c>
      <c r="H168" s="79">
        <f t="shared" si="6"/>
        <v>0.60497370824099483</v>
      </c>
      <c r="I168" s="79">
        <f t="shared" si="6"/>
        <v>0.6150645868469824</v>
      </c>
      <c r="J168" s="79">
        <f t="shared" si="6"/>
        <v>0.60632199306079892</v>
      </c>
      <c r="K168" s="79">
        <f t="shared" si="6"/>
        <v>0.60555413987587936</v>
      </c>
      <c r="L168" s="79">
        <f t="shared" si="6"/>
        <v>0.59881011193155187</v>
      </c>
      <c r="M168" s="79">
        <f t="shared" si="6"/>
        <v>0.624596034788517</v>
      </c>
      <c r="N168" s="79">
        <f t="shared" si="6"/>
        <v>0.6029259253054452</v>
      </c>
      <c r="O168" s="79">
        <f t="shared" si="6"/>
        <v>0.59883062094878048</v>
      </c>
      <c r="P168" s="79">
        <f t="shared" si="6"/>
        <v>0.59568049295211245</v>
      </c>
    </row>
    <row r="169" spans="2:16" ht="21.6" hidden="1" customHeight="1" x14ac:dyDescent="0.25">
      <c r="B169" s="78">
        <v>35</v>
      </c>
      <c r="C169" s="76"/>
      <c r="E169" s="79">
        <f t="shared" si="5"/>
        <v>0.60282897535179758</v>
      </c>
      <c r="F169" s="79">
        <f t="shared" si="6"/>
        <v>0.59384451057871113</v>
      </c>
      <c r="G169" s="79">
        <f t="shared" si="6"/>
        <v>0.59310364001105398</v>
      </c>
      <c r="H169" s="79">
        <f t="shared" si="6"/>
        <v>0.59251160910674383</v>
      </c>
      <c r="I169" s="79">
        <f t="shared" si="6"/>
        <v>0.60280747433614479</v>
      </c>
      <c r="J169" s="79">
        <f t="shared" si="6"/>
        <v>0.59388687398119333</v>
      </c>
      <c r="K169" s="79">
        <f t="shared" si="6"/>
        <v>0.59310364001105398</v>
      </c>
      <c r="L169" s="79">
        <f t="shared" si="6"/>
        <v>0.58622629584868935</v>
      </c>
      <c r="M169" s="79">
        <f t="shared" si="6"/>
        <v>0.61253897375903221</v>
      </c>
      <c r="N169" s="79">
        <f t="shared" si="6"/>
        <v>0.59042309159493012</v>
      </c>
      <c r="O169" s="79">
        <f t="shared" si="6"/>
        <v>0.58624720544470432</v>
      </c>
      <c r="P169" s="79">
        <f t="shared" si="6"/>
        <v>0.58303589783178922</v>
      </c>
    </row>
    <row r="170" spans="2:16" ht="21.6" hidden="1" customHeight="1" x14ac:dyDescent="0.25">
      <c r="B170" s="78">
        <v>34.5</v>
      </c>
      <c r="C170" s="76"/>
      <c r="E170" s="79">
        <f t="shared" si="5"/>
        <v>0.59064544592532808</v>
      </c>
      <c r="F170" s="79">
        <f t="shared" si="6"/>
        <v>0.58149020886874436</v>
      </c>
      <c r="G170" s="79">
        <f t="shared" si="6"/>
        <v>0.58073550440921529</v>
      </c>
      <c r="H170" s="79">
        <f t="shared" si="6"/>
        <v>0.58013244615398163</v>
      </c>
      <c r="I170" s="79">
        <f t="shared" si="6"/>
        <v>0.59062352962459153</v>
      </c>
      <c r="J170" s="79">
        <f t="shared" si="6"/>
        <v>0.58153336444959058</v>
      </c>
      <c r="K170" s="79">
        <f t="shared" si="6"/>
        <v>0.58073550440921529</v>
      </c>
      <c r="L170" s="79">
        <f t="shared" si="6"/>
        <v>0.57373156425188054</v>
      </c>
      <c r="M170" s="79">
        <f t="shared" si="6"/>
        <v>0.60054619613696847</v>
      </c>
      <c r="N170" s="79">
        <f t="shared" si="6"/>
        <v>0.57800522155483136</v>
      </c>
      <c r="O170" s="79">
        <f t="shared" si="6"/>
        <v>0.57375285374150198</v>
      </c>
      <c r="P170" s="79">
        <f t="shared" si="6"/>
        <v>0.57048356139813616</v>
      </c>
    </row>
    <row r="171" spans="2:16" ht="21.6" hidden="1" customHeight="1" x14ac:dyDescent="0.25">
      <c r="B171" s="78">
        <v>34</v>
      </c>
      <c r="C171" s="76"/>
      <c r="E171" s="79">
        <f t="shared" si="5"/>
        <v>0.57853567839625053</v>
      </c>
      <c r="F171" s="79">
        <f t="shared" si="6"/>
        <v>0.56921819309076893</v>
      </c>
      <c r="G171" s="79">
        <f t="shared" si="6"/>
        <v>0.5684503700666349</v>
      </c>
      <c r="H171" s="79">
        <f t="shared" si="6"/>
        <v>0.56783685743474988</v>
      </c>
      <c r="I171" s="79">
        <f t="shared" si="6"/>
        <v>0.57851336687599231</v>
      </c>
      <c r="J171" s="79">
        <f t="shared" si="6"/>
        <v>0.56926210000416622</v>
      </c>
      <c r="K171" s="79">
        <f t="shared" si="6"/>
        <v>0.5684503700666349</v>
      </c>
      <c r="L171" s="79">
        <f t="shared" si="6"/>
        <v>0.56132656387837621</v>
      </c>
      <c r="M171" s="79">
        <f t="shared" si="6"/>
        <v>0.58861828340713906</v>
      </c>
      <c r="N171" s="79">
        <f t="shared" si="6"/>
        <v>0.56567295663919437</v>
      </c>
      <c r="O171" s="79">
        <f t="shared" si="6"/>
        <v>0.56134821255534473</v>
      </c>
      <c r="P171" s="79">
        <f t="shared" si="6"/>
        <v>0.55802413297538611</v>
      </c>
    </row>
    <row r="172" spans="2:16" ht="21.6" hidden="1" customHeight="1" x14ac:dyDescent="0.25">
      <c r="B172" s="78">
        <v>33.5</v>
      </c>
      <c r="C172" s="76"/>
      <c r="E172" s="79">
        <f t="shared" si="5"/>
        <v>0.56650030110205585</v>
      </c>
      <c r="F172" s="79">
        <f t="shared" si="6"/>
        <v>0.55702911320120085</v>
      </c>
      <c r="G172" s="79">
        <f t="shared" si="6"/>
        <v>0.55624888831520358</v>
      </c>
      <c r="H172" s="79">
        <f t="shared" si="6"/>
        <v>0.55562549533398886</v>
      </c>
      <c r="I172" s="79">
        <f t="shared" si="6"/>
        <v>0.56647761449012668</v>
      </c>
      <c r="J172" s="79">
        <f t="shared" si="6"/>
        <v>0.55707373052075626</v>
      </c>
      <c r="K172" s="79">
        <f t="shared" si="6"/>
        <v>0.55624888831520358</v>
      </c>
      <c r="L172" s="79">
        <f t="shared" si="6"/>
        <v>0.54901195570687444</v>
      </c>
      <c r="M172" s="79">
        <f t="shared" si="6"/>
        <v>0.57675583092035843</v>
      </c>
      <c r="N172" s="79">
        <f t="shared" si="6"/>
        <v>0.55342695261726693</v>
      </c>
      <c r="O172" s="79">
        <f t="shared" si="6"/>
        <v>0.5490339428443447</v>
      </c>
      <c r="P172" s="79">
        <f t="shared" si="6"/>
        <v>0.54565827603901784</v>
      </c>
    </row>
    <row r="173" spans="2:16" ht="21.6" hidden="1" customHeight="1" x14ac:dyDescent="0.25">
      <c r="B173" s="78">
        <v>33</v>
      </c>
      <c r="C173" s="76"/>
      <c r="E173" s="79">
        <f t="shared" si="5"/>
        <v>0.55453995716259041</v>
      </c>
      <c r="F173" s="79">
        <f t="shared" si="6"/>
        <v>0.54492363403558297</v>
      </c>
      <c r="G173" s="79">
        <f t="shared" si="6"/>
        <v>0.54413172536312804</v>
      </c>
      <c r="H173" s="79">
        <f t="shared" si="6"/>
        <v>0.54349902710952436</v>
      </c>
      <c r="I173" s="79">
        <f t="shared" si="6"/>
        <v>0.55451691564964944</v>
      </c>
      <c r="J173" s="79">
        <f t="shared" si="6"/>
        <v>0.54496892075443437</v>
      </c>
      <c r="K173" s="79">
        <f t="shared" si="6"/>
        <v>0.54413172536312804</v>
      </c>
      <c r="L173" s="79">
        <f t="shared" si="6"/>
        <v>0.5367884154876098</v>
      </c>
      <c r="M173" s="79">
        <f t="shared" si="6"/>
        <v>0.56495944843543677</v>
      </c>
      <c r="N173" s="79">
        <f t="shared" si="6"/>
        <v>0.54126788011067195</v>
      </c>
      <c r="O173" s="79">
        <f t="shared" si="6"/>
        <v>0.5368107203386846</v>
      </c>
      <c r="P173" s="79">
        <f t="shared" si="6"/>
        <v>0.53338666873920737</v>
      </c>
    </row>
    <row r="174" spans="2:16" ht="21.6" hidden="1" customHeight="1" x14ac:dyDescent="0.25">
      <c r="B174" s="78">
        <v>32.5</v>
      </c>
      <c r="C174" s="76"/>
      <c r="E174" s="79">
        <f t="shared" si="5"/>
        <v>0.54265530505639914</v>
      </c>
      <c r="F174" s="79">
        <f t="shared" si="6"/>
        <v>0.53290243587905894</v>
      </c>
      <c r="G174" s="79">
        <f t="shared" si="6"/>
        <v>0.53209956286449489</v>
      </c>
      <c r="H174" s="79">
        <f t="shared" si="6"/>
        <v>0.53145813546085852</v>
      </c>
      <c r="I174" s="79">
        <f t="shared" si="6"/>
        <v>0.54263192889643075</v>
      </c>
      <c r="J174" s="79">
        <f t="shared" si="6"/>
        <v>0.53294835091003578</v>
      </c>
      <c r="K174" s="79">
        <f t="shared" si="6"/>
        <v>0.53209956286449489</v>
      </c>
      <c r="L174" s="79">
        <f t="shared" si="6"/>
        <v>0.52465663430047338</v>
      </c>
      <c r="M174" s="79">
        <f t="shared" si="6"/>
        <v>0.55322976069087149</v>
      </c>
      <c r="N174" s="79">
        <f t="shared" si="6"/>
        <v>0.52919642515915155</v>
      </c>
      <c r="O174" s="79">
        <f t="shared" si="6"/>
        <v>0.52467923609878042</v>
      </c>
      <c r="P174" s="79">
        <f t="shared" si="6"/>
        <v>0.52121000445183707</v>
      </c>
    </row>
    <row r="175" spans="2:16" ht="21.6" hidden="1" customHeight="1" x14ac:dyDescent="0.25">
      <c r="B175" s="78">
        <v>32</v>
      </c>
      <c r="C175" s="76"/>
      <c r="E175" s="79">
        <f t="shared" si="5"/>
        <v>0.53084701922872635</v>
      </c>
      <c r="F175" s="79">
        <f t="shared" si="6"/>
        <v>0.52096621506780094</v>
      </c>
      <c r="G175" s="79">
        <f t="shared" si="6"/>
        <v>0.52015309851971003</v>
      </c>
      <c r="H175" s="79">
        <f t="shared" si="6"/>
        <v>0.5195035191287708</v>
      </c>
      <c r="I175" s="79">
        <f t="shared" si="6"/>
        <v>0.53082332873955318</v>
      </c>
      <c r="J175" s="79">
        <f t="shared" si="6"/>
        <v>0.52101271724364018</v>
      </c>
      <c r="K175" s="79">
        <f t="shared" si="6"/>
        <v>0.52015309851971003</v>
      </c>
      <c r="L175" s="79">
        <f t="shared" si="6"/>
        <v>0.5126173191431016</v>
      </c>
      <c r="M175" s="79">
        <f t="shared" si="6"/>
        <v>0.54156740800834346</v>
      </c>
      <c r="N175" s="79">
        <f t="shared" si="6"/>
        <v>0.51721328981686721</v>
      </c>
      <c r="O175" s="79">
        <f t="shared" si="6"/>
        <v>0.51264019710341657</v>
      </c>
      <c r="P175" s="79">
        <f t="shared" si="6"/>
        <v>0.50912899235895726</v>
      </c>
    </row>
    <row r="176" spans="2:16" ht="21.6" hidden="1" customHeight="1" x14ac:dyDescent="0.25">
      <c r="B176" s="78">
        <v>31.5</v>
      </c>
      <c r="C176" s="76"/>
      <c r="E176" s="79">
        <f t="shared" si="5"/>
        <v>0.51911579073343173</v>
      </c>
      <c r="F176" s="79">
        <f t="shared" si="6"/>
        <v>0.50911568462358414</v>
      </c>
      <c r="G176" s="79">
        <f t="shared" si="6"/>
        <v>0.508293046708994</v>
      </c>
      <c r="H176" s="79">
        <f t="shared" si="6"/>
        <v>0.50763589352790039</v>
      </c>
      <c r="I176" s="79">
        <f t="shared" si="6"/>
        <v>0.5190918062972234</v>
      </c>
      <c r="J176" s="79">
        <f t="shared" si="6"/>
        <v>0.50916273269720502</v>
      </c>
      <c r="K176" s="79">
        <f t="shared" si="6"/>
        <v>0.508293046708994</v>
      </c>
      <c r="L176" s="79">
        <f t="shared" si="6"/>
        <v>0.50067119355103318</v>
      </c>
      <c r="M176" s="79">
        <f t="shared" si="6"/>
        <v>0.529973046930311</v>
      </c>
      <c r="N176" s="79">
        <f t="shared" si="6"/>
        <v>0.50531919278140702</v>
      </c>
      <c r="O176" s="79">
        <f t="shared" si="6"/>
        <v>0.50069432686995163</v>
      </c>
      <c r="P176" s="79">
        <f t="shared" si="6"/>
        <v>0.49714435806075874</v>
      </c>
    </row>
    <row r="177" spans="2:16" ht="21.6" hidden="1" customHeight="1" x14ac:dyDescent="0.25">
      <c r="B177" s="78">
        <v>31</v>
      </c>
      <c r="C177" s="76"/>
      <c r="E177" s="79">
        <f t="shared" si="5"/>
        <v>0.50746232791128187</v>
      </c>
      <c r="F177" s="79">
        <f t="shared" ref="F177:P192" si="7">($B177/50)^F$77</f>
        <v>0.49735157492388354</v>
      </c>
      <c r="G177" s="79">
        <f t="shared" si="7"/>
        <v>0.49652013916130477</v>
      </c>
      <c r="H177" s="79">
        <f t="shared" si="7"/>
        <v>0.49585599141467779</v>
      </c>
      <c r="I177" s="79">
        <f t="shared" si="7"/>
        <v>0.50743806997505736</v>
      </c>
      <c r="J177" s="79">
        <f t="shared" si="7"/>
        <v>0.49739912756872773</v>
      </c>
      <c r="K177" s="79">
        <f t="shared" si="7"/>
        <v>0.49652013916130477</v>
      </c>
      <c r="L177" s="79">
        <f t="shared" si="7"/>
        <v>0.48881899825221775</v>
      </c>
      <c r="M177" s="79">
        <f t="shared" si="7"/>
        <v>0.51844735089419836</v>
      </c>
      <c r="N177" s="79">
        <f t="shared" si="7"/>
        <v>0.49351487005783928</v>
      </c>
      <c r="O177" s="79">
        <f t="shared" si="7"/>
        <v>0.48884236610888149</v>
      </c>
      <c r="P177" s="79">
        <f t="shared" si="7"/>
        <v>0.48525684422129189</v>
      </c>
    </row>
    <row r="178" spans="2:16" ht="21.6" hidden="1" customHeight="1" x14ac:dyDescent="0.25">
      <c r="B178" s="78">
        <v>30.5</v>
      </c>
      <c r="C178" s="76"/>
      <c r="E178" s="79">
        <f t="shared" si="5"/>
        <v>0.49588735710729426</v>
      </c>
      <c r="F178" s="79">
        <f t="shared" si="7"/>
        <v>0.48567463441008679</v>
      </c>
      <c r="G178" s="79">
        <f t="shared" si="7"/>
        <v>0.48483512566127124</v>
      </c>
      <c r="H178" s="79">
        <f t="shared" si="7"/>
        <v>0.48416456359317839</v>
      </c>
      <c r="I178" s="79">
        <f t="shared" si="7"/>
        <v>0.49586284618341697</v>
      </c>
      <c r="J178" s="79">
        <f t="shared" si="7"/>
        <v>0.48572265022052907</v>
      </c>
      <c r="K178" s="79">
        <f t="shared" si="7"/>
        <v>0.48483512566127124</v>
      </c>
      <c r="L178" s="79">
        <f t="shared" si="7"/>
        <v>0.47706149185836311</v>
      </c>
      <c r="M178" s="79">
        <f t="shared" si="7"/>
        <v>0.50699101094590149</v>
      </c>
      <c r="N178" s="79">
        <f t="shared" si="7"/>
        <v>0.48180107566036051</v>
      </c>
      <c r="O178" s="79">
        <f t="shared" si="7"/>
        <v>0.47708507341524264</v>
      </c>
      <c r="P178" s="79">
        <f t="shared" si="7"/>
        <v>0.47346721125036512</v>
      </c>
    </row>
    <row r="179" spans="2:16" ht="21.6" hidden="1" customHeight="1" x14ac:dyDescent="0.25">
      <c r="B179" s="78">
        <v>30</v>
      </c>
      <c r="C179" s="76"/>
      <c r="E179" s="79">
        <f t="shared" si="5"/>
        <v>0.48439162343006054</v>
      </c>
      <c r="F179" s="79">
        <f t="shared" si="7"/>
        <v>0.47408563033664969</v>
      </c>
      <c r="G179" s="79">
        <f t="shared" si="7"/>
        <v>0.47323877479695237</v>
      </c>
      <c r="H179" s="79">
        <f t="shared" si="7"/>
        <v>0.47256237966170705</v>
      </c>
      <c r="I179" s="79">
        <f t="shared" si="7"/>
        <v>0.48436688009672374</v>
      </c>
      <c r="J179" s="79">
        <f t="shared" si="7"/>
        <v>0.47413406782848577</v>
      </c>
      <c r="K179" s="79">
        <f t="shared" si="7"/>
        <v>0.47323877479695237</v>
      </c>
      <c r="L179" s="79">
        <f t="shared" si="7"/>
        <v>0.46539945159582713</v>
      </c>
      <c r="M179" s="79">
        <f t="shared" si="7"/>
        <v>0.49560473649558512</v>
      </c>
      <c r="N179" s="79">
        <f t="shared" si="7"/>
        <v>0.47017858235431464</v>
      </c>
      <c r="O179" s="79">
        <f t="shared" si="7"/>
        <v>0.46542322599956693</v>
      </c>
      <c r="P179" s="79">
        <f t="shared" si="7"/>
        <v>0.4617762380242747</v>
      </c>
    </row>
    <row r="180" spans="2:16" ht="21.6" hidden="1" customHeight="1" x14ac:dyDescent="0.25">
      <c r="B180" s="78">
        <v>29.5</v>
      </c>
      <c r="C180" s="76"/>
      <c r="E180" s="79">
        <f t="shared" si="5"/>
        <v>0.47297589155624076</v>
      </c>
      <c r="F180" s="79">
        <f t="shared" si="7"/>
        <v>0.46258534956427877</v>
      </c>
      <c r="G180" s="79">
        <f t="shared" si="7"/>
        <v>0.46173187475149868</v>
      </c>
      <c r="H180" s="79">
        <f t="shared" si="7"/>
        <v>0.46105022880317986</v>
      </c>
      <c r="I180" s="79">
        <f t="shared" si="7"/>
        <v>0.47295093645794278</v>
      </c>
      <c r="J180" s="79">
        <f t="shared" si="7"/>
        <v>0.46263416717529798</v>
      </c>
      <c r="K180" s="79">
        <f t="shared" si="7"/>
        <v>0.46173187475149868</v>
      </c>
      <c r="L180" s="79">
        <f t="shared" si="7"/>
        <v>0.45383367407901476</v>
      </c>
      <c r="M180" s="79">
        <f t="shared" si="7"/>
        <v>0.48428925611902102</v>
      </c>
      <c r="N180" s="79">
        <f t="shared" si="7"/>
        <v>0.45864818244161609</v>
      </c>
      <c r="O180" s="79">
        <f t="shared" si="7"/>
        <v>0.45385762046134431</v>
      </c>
      <c r="P180" s="79">
        <f t="shared" si="7"/>
        <v>0.45018472264825754</v>
      </c>
    </row>
    <row r="181" spans="2:16" ht="21.6" hidden="1" customHeight="1" x14ac:dyDescent="0.25">
      <c r="B181" s="78">
        <v>29</v>
      </c>
      <c r="C181" s="76"/>
      <c r="E181" s="79">
        <f t="shared" si="5"/>
        <v>0.46164094658372679</v>
      </c>
      <c r="F181" s="79">
        <f t="shared" si="7"/>
        <v>0.45117459940051841</v>
      </c>
      <c r="G181" s="79">
        <f t="shared" si="7"/>
        <v>0.45031523414207703</v>
      </c>
      <c r="H181" s="79">
        <f t="shared" si="7"/>
        <v>0.4496289206226548</v>
      </c>
      <c r="I181" s="79">
        <f t="shared" si="7"/>
        <v>0.46161580043173256</v>
      </c>
      <c r="J181" s="79">
        <f t="shared" si="7"/>
        <v>0.45122375549116811</v>
      </c>
      <c r="K181" s="79">
        <f t="shared" si="7"/>
        <v>0.45031523414207703</v>
      </c>
      <c r="L181" s="79">
        <f t="shared" si="7"/>
        <v>0.44236497612950682</v>
      </c>
      <c r="M181" s="79">
        <f t="shared" si="7"/>
        <v>0.4730453184080291</v>
      </c>
      <c r="N181" s="79">
        <f t="shared" si="7"/>
        <v>0.44721068859289065</v>
      </c>
      <c r="O181" s="79">
        <f t="shared" si="7"/>
        <v>0.44238907360822455</v>
      </c>
      <c r="P181" s="79">
        <f t="shared" si="7"/>
        <v>0.43869348326382845</v>
      </c>
    </row>
    <row r="182" spans="2:16" ht="21.6" hidden="1" customHeight="1" x14ac:dyDescent="0.25">
      <c r="B182" s="78">
        <v>28.5</v>
      </c>
      <c r="C182" s="76"/>
      <c r="E182" s="79">
        <f t="shared" si="5"/>
        <v>0.45038759493730551</v>
      </c>
      <c r="F182" s="79">
        <f t="shared" si="7"/>
        <v>0.43985420849143619</v>
      </c>
      <c r="G182" s="79">
        <f t="shared" si="7"/>
        <v>0.43898968290974261</v>
      </c>
      <c r="H182" s="79">
        <f t="shared" si="7"/>
        <v>0.43829928603568291</v>
      </c>
      <c r="I182" s="79">
        <f t="shared" si="7"/>
        <v>0.45036227851009281</v>
      </c>
      <c r="J182" s="79">
        <f t="shared" si="7"/>
        <v>0.43990366134558712</v>
      </c>
      <c r="K182" s="79">
        <f t="shared" si="7"/>
        <v>0.43898968290974261</v>
      </c>
      <c r="L182" s="79">
        <f t="shared" si="7"/>
        <v>0.43099419564446106</v>
      </c>
      <c r="M182" s="79">
        <f t="shared" si="7"/>
        <v>0.46187369287392582</v>
      </c>
      <c r="N182" s="79">
        <f t="shared" si="7"/>
        <v>0.43586693472996407</v>
      </c>
      <c r="O182" s="79">
        <f t="shared" si="7"/>
        <v>0.43101842332449519</v>
      </c>
      <c r="P182" s="79">
        <f t="shared" si="7"/>
        <v>0.42730335890446014</v>
      </c>
    </row>
    <row r="183" spans="2:16" ht="21.6" hidden="1" customHeight="1" x14ac:dyDescent="0.25">
      <c r="B183" s="78">
        <v>28</v>
      </c>
      <c r="C183" s="76"/>
      <c r="E183" s="79">
        <f t="shared" si="5"/>
        <v>0.43921666533102677</v>
      </c>
      <c r="F183" s="79">
        <f t="shared" si="7"/>
        <v>0.42862502776846251</v>
      </c>
      <c r="G183" s="79">
        <f t="shared" si="7"/>
        <v>0.42775607326429527</v>
      </c>
      <c r="H183" s="79">
        <f t="shared" si="7"/>
        <v>0.42706217821150533</v>
      </c>
      <c r="I183" s="79">
        <f t="shared" si="7"/>
        <v>0.43919119947471436</v>
      </c>
      <c r="J183" s="79">
        <f t="shared" si="7"/>
        <v>0.42867473559428415</v>
      </c>
      <c r="K183" s="79">
        <f t="shared" si="7"/>
        <v>0.42775607326429527</v>
      </c>
      <c r="L183" s="79">
        <f t="shared" si="7"/>
        <v>0.41972219251815912</v>
      </c>
      <c r="M183" s="79">
        <f t="shared" si="7"/>
        <v>0.45077517090826874</v>
      </c>
      <c r="N183" s="79">
        <f t="shared" si="7"/>
        <v>0.4246177769626775</v>
      </c>
      <c r="O183" s="79">
        <f t="shared" si="7"/>
        <v>0.41974652949271274</v>
      </c>
      <c r="P183" s="79">
        <f t="shared" si="7"/>
        <v>0.41601521040339562</v>
      </c>
    </row>
    <row r="184" spans="2:16" ht="21.6" hidden="1" customHeight="1" x14ac:dyDescent="0.25">
      <c r="B184" s="78">
        <v>27.5</v>
      </c>
      <c r="C184" s="76"/>
      <c r="E184" s="79">
        <f t="shared" si="5"/>
        <v>0.42812900979189888</v>
      </c>
      <c r="F184" s="79">
        <f t="shared" si="7"/>
        <v>0.41748793145483598</v>
      </c>
      <c r="G184" s="79">
        <f t="shared" si="7"/>
        <v>0.41661528068855735</v>
      </c>
      <c r="H184" s="79">
        <f t="shared" si="7"/>
        <v>0.41591847357551898</v>
      </c>
      <c r="I184" s="79">
        <f t="shared" si="7"/>
        <v>0.42810341542065455</v>
      </c>
      <c r="J184" s="79">
        <f t="shared" si="7"/>
        <v>0.41753785238579305</v>
      </c>
      <c r="K184" s="79">
        <f t="shared" si="7"/>
        <v>0.41661528068855735</v>
      </c>
      <c r="L184" s="79">
        <f t="shared" si="7"/>
        <v>0.40854984962095597</v>
      </c>
      <c r="M184" s="79">
        <f t="shared" si="7"/>
        <v>0.43975056680561592</v>
      </c>
      <c r="N184" s="79">
        <f t="shared" si="7"/>
        <v>0.41346409458440014</v>
      </c>
      <c r="O184" s="79">
        <f t="shared" si="7"/>
        <v>0.40857427497274335</v>
      </c>
      <c r="P184" s="79">
        <f t="shared" si="7"/>
        <v>0.40482992135775342</v>
      </c>
    </row>
    <row r="185" spans="2:16" ht="21.6" hidden="1" customHeight="1" x14ac:dyDescent="0.25">
      <c r="B185" s="78">
        <v>27</v>
      </c>
      <c r="C185" s="76"/>
      <c r="E185" s="79">
        <f t="shared" si="5"/>
        <v>0.41712550475000443</v>
      </c>
      <c r="F185" s="79">
        <f t="shared" si="7"/>
        <v>0.40644381813655778</v>
      </c>
      <c r="G185" s="79">
        <f t="shared" si="7"/>
        <v>0.40556820500695506</v>
      </c>
      <c r="H185" s="79">
        <f t="shared" si="7"/>
        <v>0.4048690728758772</v>
      </c>
      <c r="I185" s="79">
        <f t="shared" si="7"/>
        <v>0.41709980284642773</v>
      </c>
      <c r="J185" s="79">
        <f t="shared" si="7"/>
        <v>0.40649391023253789</v>
      </c>
      <c r="K185" s="79">
        <f t="shared" si="7"/>
        <v>0.40556820500695506</v>
      </c>
      <c r="L185" s="79">
        <f t="shared" si="7"/>
        <v>0.39747807384031392</v>
      </c>
      <c r="M185" s="79">
        <f t="shared" si="7"/>
        <v>0.42880071885350163</v>
      </c>
      <c r="N185" s="79">
        <f t="shared" si="7"/>
        <v>0.40240679113104788</v>
      </c>
      <c r="O185" s="79">
        <f t="shared" si="7"/>
        <v>0.39750256664289496</v>
      </c>
      <c r="P185" s="79">
        <f t="shared" si="7"/>
        <v>0.39374839915349935</v>
      </c>
    </row>
    <row r="186" spans="2:16" ht="21.6" hidden="1" customHeight="1" x14ac:dyDescent="0.25">
      <c r="B186" s="78">
        <v>26.5</v>
      </c>
      <c r="C186" s="76"/>
      <c r="E186" s="79">
        <f t="shared" si="5"/>
        <v>0.40620705220064723</v>
      </c>
      <c r="F186" s="79">
        <f t="shared" si="7"/>
        <v>0.39549361190325194</v>
      </c>
      <c r="G186" s="79">
        <f t="shared" si="7"/>
        <v>0.39461577152378019</v>
      </c>
      <c r="H186" s="79">
        <f t="shared" si="7"/>
        <v>0.39391490231958515</v>
      </c>
      <c r="I186" s="79">
        <f t="shared" si="7"/>
        <v>0.4061812638161249</v>
      </c>
      <c r="J186" s="79">
        <f t="shared" si="7"/>
        <v>0.39554383315183939</v>
      </c>
      <c r="K186" s="79">
        <f t="shared" si="7"/>
        <v>0.39461577152378019</v>
      </c>
      <c r="L186" s="79">
        <f t="shared" si="7"/>
        <v>0.38650779718907202</v>
      </c>
      <c r="M186" s="79">
        <f t="shared" si="7"/>
        <v>0.41792649049536501</v>
      </c>
      <c r="N186" s="79">
        <f t="shared" si="7"/>
        <v>0.39144679550890316</v>
      </c>
      <c r="O186" s="79">
        <f t="shared" si="7"/>
        <v>0.38653233650829405</v>
      </c>
      <c r="P186" s="79">
        <f t="shared" si="7"/>
        <v>0.38277157605631901</v>
      </c>
    </row>
    <row r="187" spans="2:16" ht="21.6" hidden="1" customHeight="1" x14ac:dyDescent="0.25">
      <c r="B187" s="78">
        <v>26</v>
      </c>
      <c r="C187" s="76"/>
      <c r="E187" s="79">
        <f t="shared" si="5"/>
        <v>0.39537458094473776</v>
      </c>
      <c r="F187" s="79">
        <f t="shared" si="7"/>
        <v>0.38463826356489927</v>
      </c>
      <c r="G187" s="79">
        <f t="shared" si="7"/>
        <v>0.38375893223707458</v>
      </c>
      <c r="H187" s="79">
        <f t="shared" si="7"/>
        <v>0.38305691478401144</v>
      </c>
      <c r="I187" s="79">
        <f t="shared" si="7"/>
        <v>0.39534872719976744</v>
      </c>
      <c r="J187" s="79">
        <f t="shared" si="7"/>
        <v>0.38468857188280609</v>
      </c>
      <c r="K187" s="79">
        <f t="shared" si="7"/>
        <v>0.38375893223707458</v>
      </c>
      <c r="L187" s="79">
        <f t="shared" si="7"/>
        <v>0.37563997798664256</v>
      </c>
      <c r="M187" s="79">
        <f t="shared" si="7"/>
        <v>0.40712877157278338</v>
      </c>
      <c r="N187" s="79">
        <f t="shared" si="7"/>
        <v>0.38058506319708513</v>
      </c>
      <c r="O187" s="79">
        <f t="shared" si="7"/>
        <v>0.37566454288219769</v>
      </c>
      <c r="P187" s="79">
        <f t="shared" si="7"/>
        <v>0.37190041037394816</v>
      </c>
    </row>
    <row r="188" spans="2:16" ht="21.6" hidden="1" customHeight="1" x14ac:dyDescent="0.25">
      <c r="B188" s="78">
        <v>25.5</v>
      </c>
      <c r="C188" s="76"/>
      <c r="E188" s="79">
        <f t="shared" si="5"/>
        <v>0.38462904791428298</v>
      </c>
      <c r="F188" s="79">
        <f t="shared" si="7"/>
        <v>0.37387875195103659</v>
      </c>
      <c r="G188" s="79">
        <f t="shared" si="7"/>
        <v>0.37299866713470387</v>
      </c>
      <c r="H188" s="79">
        <f t="shared" si="7"/>
        <v>0.3722960911103621</v>
      </c>
      <c r="I188" s="79">
        <f t="shared" si="7"/>
        <v>0.38460314999875977</v>
      </c>
      <c r="J188" s="79">
        <f t="shared" si="7"/>
        <v>0.3739291051857096</v>
      </c>
      <c r="K188" s="79">
        <f t="shared" si="7"/>
        <v>0.37299866713470387</v>
      </c>
      <c r="L188" s="79">
        <f t="shared" si="7"/>
        <v>0.36487560211941911</v>
      </c>
      <c r="M188" s="79">
        <f t="shared" si="7"/>
        <v>0.39640847965403814</v>
      </c>
      <c r="N188" s="79">
        <f t="shared" si="7"/>
        <v>0.36982257753113457</v>
      </c>
      <c r="O188" s="79">
        <f t="shared" si="7"/>
        <v>0.36490017164652827</v>
      </c>
      <c r="P188" s="79">
        <f t="shared" si="7"/>
        <v>0.36113588769609817</v>
      </c>
    </row>
    <row r="189" spans="2:16" ht="21.6" hidden="1" customHeight="1" x14ac:dyDescent="0.25">
      <c r="B189" s="78">
        <v>25</v>
      </c>
      <c r="C189" s="76"/>
      <c r="E189" s="79">
        <f t="shared" si="5"/>
        <v>0.37397143959059748</v>
      </c>
      <c r="F189" s="79">
        <f t="shared" si="7"/>
        <v>0.36321608529973504</v>
      </c>
      <c r="G189" s="79">
        <f t="shared" si="7"/>
        <v>0.36233598557990154</v>
      </c>
      <c r="H189" s="79">
        <f t="shared" si="7"/>
        <v>0.36163344148637161</v>
      </c>
      <c r="I189" s="79">
        <f t="shared" si="7"/>
        <v>0.37394551876405907</v>
      </c>
      <c r="J189" s="79">
        <f t="shared" si="7"/>
        <v>0.36326644123115348</v>
      </c>
      <c r="K189" s="79">
        <f t="shared" si="7"/>
        <v>0.36233598557990154</v>
      </c>
      <c r="L189" s="79">
        <f t="shared" si="7"/>
        <v>0.35421568438736062</v>
      </c>
      <c r="M189" s="79">
        <f t="shared" si="7"/>
        <v>0.38576656145682264</v>
      </c>
      <c r="N189" s="79">
        <f t="shared" si="7"/>
        <v>0.35916035107487726</v>
      </c>
      <c r="O189" s="79">
        <f t="shared" si="7"/>
        <v>0.35424023759859452</v>
      </c>
      <c r="P189" s="79">
        <f t="shared" si="7"/>
        <v>0.35047902221877375</v>
      </c>
    </row>
    <row r="190" spans="2:16" ht="21.6" hidden="1" customHeight="1" x14ac:dyDescent="0.25">
      <c r="B190" s="78">
        <v>24.5</v>
      </c>
      <c r="C190" s="76"/>
      <c r="E190" s="79">
        <f t="shared" si="5"/>
        <v>0.36340277352369826</v>
      </c>
      <c r="F190" s="79">
        <f t="shared" si="7"/>
        <v>0.35265130274446899</v>
      </c>
      <c r="G190" s="79">
        <f t="shared" si="7"/>
        <v>0.35177192779436195</v>
      </c>
      <c r="H190" s="79">
        <f t="shared" si="7"/>
        <v>0.35107000692626283</v>
      </c>
      <c r="I190" s="79">
        <f t="shared" si="7"/>
        <v>0.36337685111552182</v>
      </c>
      <c r="J190" s="79">
        <f t="shared" si="7"/>
        <v>0.35270161908715392</v>
      </c>
      <c r="K190" s="79">
        <f t="shared" si="7"/>
        <v>0.35177192779436195</v>
      </c>
      <c r="L190" s="79">
        <f t="shared" si="7"/>
        <v>0.3436612699444751</v>
      </c>
      <c r="M190" s="79">
        <f t="shared" si="7"/>
        <v>0.37520399437376833</v>
      </c>
      <c r="N190" s="79">
        <f t="shared" si="7"/>
        <v>0.34859942708851527</v>
      </c>
      <c r="O190" s="79">
        <f t="shared" si="7"/>
        <v>0.34368578589172538</v>
      </c>
      <c r="P190" s="79">
        <f t="shared" si="7"/>
        <v>0.3399308581605206</v>
      </c>
    </row>
    <row r="191" spans="2:16" ht="21.6" hidden="1" customHeight="1" x14ac:dyDescent="0.25">
      <c r="B191" s="78">
        <v>24</v>
      </c>
      <c r="C191" s="76"/>
      <c r="E191" s="79">
        <f t="shared" si="5"/>
        <v>0.35292409996230817</v>
      </c>
      <c r="F191" s="79">
        <f t="shared" si="7"/>
        <v>0.34218547590790882</v>
      </c>
      <c r="G191" s="79">
        <f t="shared" si="7"/>
        <v>0.34130756644787691</v>
      </c>
      <c r="H191" s="79">
        <f t="shared" si="7"/>
        <v>0.34060686085693764</v>
      </c>
      <c r="I191" s="79">
        <f t="shared" si="7"/>
        <v>0.35289819737185335</v>
      </c>
      <c r="J191" s="79">
        <f t="shared" si="7"/>
        <v>0.34223571031316447</v>
      </c>
      <c r="K191" s="79">
        <f t="shared" si="7"/>
        <v>0.34130756644787691</v>
      </c>
      <c r="L191" s="79">
        <f t="shared" si="7"/>
        <v>0.3332134358417933</v>
      </c>
      <c r="M191" s="79">
        <f t="shared" si="7"/>
        <v>0.36472178811046735</v>
      </c>
      <c r="N191" s="79">
        <f t="shared" si="7"/>
        <v>0.33814088110178958</v>
      </c>
      <c r="O191" s="79">
        <f t="shared" si="7"/>
        <v>0.33323789357840666</v>
      </c>
      <c r="P191" s="79">
        <f t="shared" si="7"/>
        <v>0.3294924712789834</v>
      </c>
    </row>
    <row r="192" spans="2:16" ht="21.6" hidden="1" customHeight="1" x14ac:dyDescent="0.25">
      <c r="B192" s="78">
        <v>23.5</v>
      </c>
      <c r="C192" s="76"/>
      <c r="E192" s="79">
        <f t="shared" si="5"/>
        <v>0.3425365036049815</v>
      </c>
      <c r="F192" s="79">
        <f t="shared" si="7"/>
        <v>0.33181971061270171</v>
      </c>
      <c r="G192" s="79">
        <f t="shared" si="7"/>
        <v>0.33094400836453486</v>
      </c>
      <c r="H192" s="79">
        <f t="shared" si="7"/>
        <v>0.33024511082038238</v>
      </c>
      <c r="I192" s="79">
        <f t="shared" si="7"/>
        <v>0.34251064230167105</v>
      </c>
      <c r="J192" s="79">
        <f t="shared" si="7"/>
        <v>0.33186982067111331</v>
      </c>
      <c r="K192" s="79">
        <f t="shared" si="7"/>
        <v>0.33094400836453486</v>
      </c>
      <c r="L192" s="79">
        <f t="shared" si="7"/>
        <v>0.322873292682401</v>
      </c>
      <c r="M192" s="79">
        <f t="shared" si="7"/>
        <v>0.35432098644679172</v>
      </c>
      <c r="N192" s="79">
        <f t="shared" si="7"/>
        <v>0.32778582260207051</v>
      </c>
      <c r="O192" s="79">
        <f t="shared" si="7"/>
        <v>0.32289767126549196</v>
      </c>
      <c r="P192" s="79">
        <f t="shared" si="7"/>
        <v>0.31916497049710446</v>
      </c>
    </row>
    <row r="193" spans="2:16" ht="21.6" hidden="1" customHeight="1" x14ac:dyDescent="0.25">
      <c r="B193" s="78">
        <v>23</v>
      </c>
      <c r="C193" s="76"/>
      <c r="E193" s="79">
        <f t="shared" si="5"/>
        <v>0.33224110548411268</v>
      </c>
      <c r="F193" s="79">
        <f t="shared" ref="F193:P203" si="8">($B193/50)^F$77</f>
        <v>0.32155514872049035</v>
      </c>
      <c r="G193" s="79">
        <f t="shared" si="8"/>
        <v>0.3206823963566845</v>
      </c>
      <c r="H193" s="79">
        <f t="shared" si="8"/>
        <v>0.31998590030344837</v>
      </c>
      <c r="I193" s="79">
        <f t="shared" si="8"/>
        <v>0.33221530700744228</v>
      </c>
      <c r="J193" s="79">
        <f t="shared" si="8"/>
        <v>0.32160509196470527</v>
      </c>
      <c r="K193" s="79">
        <f t="shared" si="8"/>
        <v>0.3206823963566845</v>
      </c>
      <c r="L193" s="79">
        <f t="shared" si="8"/>
        <v>0.31264198639921337</v>
      </c>
      <c r="M193" s="79">
        <f t="shared" si="8"/>
        <v>0.344002669133606</v>
      </c>
      <c r="N193" s="79">
        <f t="shared" si="8"/>
        <v>0.3175353968483835</v>
      </c>
      <c r="O193" s="79">
        <f t="shared" si="8"/>
        <v>0.31266626489217314</v>
      </c>
      <c r="P193" s="79">
        <f t="shared" si="8"/>
        <v>0.3089494996493819</v>
      </c>
    </row>
    <row r="194" spans="2:16" ht="21.6" hidden="1" customHeight="1" x14ac:dyDescent="0.25">
      <c r="B194" s="78">
        <v>22.5</v>
      </c>
      <c r="C194" s="76"/>
      <c r="E194" s="79">
        <f t="shared" si="5"/>
        <v>0.32203906499600521</v>
      </c>
      <c r="F194" s="79">
        <f t="shared" si="8"/>
        <v>0.3113929701117657</v>
      </c>
      <c r="G194" s="79">
        <f t="shared" si="8"/>
        <v>0.31052391119919903</v>
      </c>
      <c r="H194" s="79">
        <f t="shared" si="8"/>
        <v>0.30983041070749956</v>
      </c>
      <c r="I194" s="79">
        <f t="shared" si="8"/>
        <v>0.32201335095547362</v>
      </c>
      <c r="J194" s="79">
        <f t="shared" si="8"/>
        <v>0.31144270401958729</v>
      </c>
      <c r="K194" s="79">
        <f t="shared" si="8"/>
        <v>0.31052391119919903</v>
      </c>
      <c r="L194" s="79">
        <f t="shared" si="8"/>
        <v>0.30252070016744942</v>
      </c>
      <c r="M194" s="79">
        <f t="shared" si="8"/>
        <v>0.33376795393843572</v>
      </c>
      <c r="N194" s="79">
        <f t="shared" si="8"/>
        <v>0.30739078682369436</v>
      </c>
      <c r="O194" s="79">
        <f t="shared" si="8"/>
        <v>0.30254485764266797</v>
      </c>
      <c r="P194" s="79">
        <f t="shared" si="8"/>
        <v>0.29884723935983781</v>
      </c>
    </row>
    <row r="195" spans="2:16" ht="21.6" hidden="1" customHeight="1" x14ac:dyDescent="0.25">
      <c r="B195" s="78">
        <v>22</v>
      </c>
      <c r="C195" s="76"/>
      <c r="E195" s="79">
        <f t="shared" si="5"/>
        <v>0.31193158209181221</v>
      </c>
      <c r="F195" s="79">
        <f t="shared" si="8"/>
        <v>0.3013343948206938</v>
      </c>
      <c r="G195" s="79">
        <f t="shared" si="8"/>
        <v>0.30046977375812095</v>
      </c>
      <c r="H195" s="79">
        <f t="shared" si="8"/>
        <v>0.29977986347195068</v>
      </c>
      <c r="I195" s="79">
        <f t="shared" si="8"/>
        <v>0.31190597416675964</v>
      </c>
      <c r="J195" s="79">
        <f t="shared" si="8"/>
        <v>0.30138387681852191</v>
      </c>
      <c r="K195" s="79">
        <f t="shared" si="8"/>
        <v>0.30046977375812095</v>
      </c>
      <c r="L195" s="79">
        <f t="shared" si="8"/>
        <v>0.29251065646521557</v>
      </c>
      <c r="M195" s="79">
        <f t="shared" si="8"/>
        <v>0.32361799885535286</v>
      </c>
      <c r="N195" s="79">
        <f t="shared" si="8"/>
        <v>0.29735321533928588</v>
      </c>
      <c r="O195" s="79">
        <f t="shared" si="8"/>
        <v>0.29253467200703981</v>
      </c>
      <c r="P195" s="79">
        <f t="shared" si="8"/>
        <v>0.28885940906476587</v>
      </c>
    </row>
    <row r="196" spans="2:16" ht="21.6" hidden="1" customHeight="1" x14ac:dyDescent="0.25">
      <c r="B196" s="78">
        <v>21.5</v>
      </c>
      <c r="C196" s="76"/>
      <c r="E196" s="79">
        <f t="shared" si="5"/>
        <v>0.30191989964602362</v>
      </c>
      <c r="F196" s="79">
        <f t="shared" si="8"/>
        <v>0.29138068534082928</v>
      </c>
      <c r="G196" s="79">
        <f t="shared" si="8"/>
        <v>0.29052124728952144</v>
      </c>
      <c r="H196" s="79">
        <f t="shared" si="8"/>
        <v>0.28983552236747356</v>
      </c>
      <c r="I196" s="79">
        <f t="shared" si="8"/>
        <v>0.30189441958536639</v>
      </c>
      <c r="J196" s="79">
        <f t="shared" si="8"/>
        <v>0.29142987280748539</v>
      </c>
      <c r="K196" s="79">
        <f t="shared" si="8"/>
        <v>0.29052124728952144</v>
      </c>
      <c r="L196" s="79">
        <f t="shared" si="8"/>
        <v>0.28261311929727934</v>
      </c>
      <c r="M196" s="79">
        <f t="shared" si="8"/>
        <v>0.31355400449627469</v>
      </c>
      <c r="N196" s="79">
        <f t="shared" si="8"/>
        <v>0.28742394730678034</v>
      </c>
      <c r="O196" s="79">
        <f t="shared" si="8"/>
        <v>0.28263697200522964</v>
      </c>
      <c r="P196" s="79">
        <f t="shared" si="8"/>
        <v>0.27898726919494449</v>
      </c>
    </row>
    <row r="197" spans="2:16" ht="21.6" hidden="1" customHeight="1" x14ac:dyDescent="0.25">
      <c r="B197" s="78">
        <v>21</v>
      </c>
      <c r="C197" s="76"/>
      <c r="E197" s="79">
        <f t="shared" si="5"/>
        <v>0.29200530602133729</v>
      </c>
      <c r="F197" s="79">
        <f t="shared" si="8"/>
        <v>0.28153314911966754</v>
      </c>
      <c r="G197" s="79">
        <f t="shared" si="8"/>
        <v>0.2806796399264439</v>
      </c>
      <c r="H197" s="79">
        <f t="shared" si="8"/>
        <v>0.27999869597667004</v>
      </c>
      <c r="I197" s="79">
        <f t="shared" si="8"/>
        <v>0.2919799756431844</v>
      </c>
      <c r="J197" s="79">
        <f t="shared" si="8"/>
        <v>0.28158199939064654</v>
      </c>
      <c r="K197" s="79">
        <f t="shared" si="8"/>
        <v>0.2806796399264439</v>
      </c>
      <c r="L197" s="79">
        <f t="shared" si="8"/>
        <v>0.27282939659903316</v>
      </c>
      <c r="M197" s="79">
        <f t="shared" si="8"/>
        <v>0.30357721668312132</v>
      </c>
      <c r="N197" s="79">
        <f t="shared" si="8"/>
        <v>0.27760429219535593</v>
      </c>
      <c r="O197" s="79">
        <f t="shared" si="8"/>
        <v>0.27285306559130518</v>
      </c>
      <c r="P197" s="79">
        <f t="shared" si="8"/>
        <v>0.26923212353386905</v>
      </c>
    </row>
    <row r="198" spans="2:16" ht="21.6" hidden="1" customHeight="1" x14ac:dyDescent="0.25">
      <c r="B198" s="78">
        <v>20.5</v>
      </c>
      <c r="C198" s="76"/>
      <c r="E198" s="79">
        <f t="shared" si="5"/>
        <v>0.28218913785123773</v>
      </c>
      <c r="F198" s="79">
        <f t="shared" si="8"/>
        <v>0.27179314126234361</v>
      </c>
      <c r="G198" s="79">
        <f t="shared" si="8"/>
        <v>0.27094630737414199</v>
      </c>
      <c r="H198" s="79">
        <f t="shared" si="8"/>
        <v>0.27027074038234256</v>
      </c>
      <c r="I198" s="79">
        <f t="shared" si="8"/>
        <v>0.28216397904237267</v>
      </c>
      <c r="J198" s="79">
        <f t="shared" si="8"/>
        <v>0.27184161163454118</v>
      </c>
      <c r="K198" s="79">
        <f t="shared" si="8"/>
        <v>0.27094630737414199</v>
      </c>
      <c r="L198" s="79">
        <f t="shared" si="8"/>
        <v>0.26316084283986357</v>
      </c>
      <c r="M198" s="79">
        <f t="shared" si="8"/>
        <v>0.29368892926286766</v>
      </c>
      <c r="N198" s="79">
        <f t="shared" si="8"/>
        <v>0.2678956066939977</v>
      </c>
      <c r="O198" s="79">
        <f t="shared" si="8"/>
        <v>0.26318430725714403</v>
      </c>
      <c r="P198" s="79">
        <f t="shared" si="8"/>
        <v>0.25959532177070732</v>
      </c>
    </row>
    <row r="199" spans="2:16" ht="21.6" hidden="1" customHeight="1" x14ac:dyDescent="0.25">
      <c r="B199" s="78">
        <v>20</v>
      </c>
      <c r="C199" s="76"/>
      <c r="E199" s="79">
        <f t="shared" si="5"/>
        <v>0.27247278306450096</v>
      </c>
      <c r="F199" s="79">
        <f t="shared" si="8"/>
        <v>0.2621620674675178</v>
      </c>
      <c r="G199" s="79">
        <f t="shared" si="8"/>
        <v>0.26132265583653863</v>
      </c>
      <c r="H199" s="79">
        <f t="shared" si="8"/>
        <v>0.26065306208619732</v>
      </c>
      <c r="I199" s="79">
        <f t="shared" si="8"/>
        <v>0.27244781777971039</v>
      </c>
      <c r="J199" s="79">
        <f t="shared" si="8"/>
        <v>0.26221011520448678</v>
      </c>
      <c r="K199" s="79">
        <f t="shared" si="8"/>
        <v>0.26132265583653863</v>
      </c>
      <c r="L199" s="79">
        <f t="shared" si="8"/>
        <v>0.25360886184770692</v>
      </c>
      <c r="M199" s="79">
        <f t="shared" si="8"/>
        <v>0.28389048717054011</v>
      </c>
      <c r="N199" s="79">
        <f t="shared" si="8"/>
        <v>0.25829929760128428</v>
      </c>
      <c r="O199" s="79">
        <f t="shared" si="8"/>
        <v>0.25363210085733839</v>
      </c>
      <c r="P199" s="79">
        <f t="shared" si="8"/>
        <v>0.25007826226917051</v>
      </c>
    </row>
    <row r="200" spans="2:16" ht="21.6" hidden="1" customHeight="1" x14ac:dyDescent="0.25">
      <c r="B200" s="78">
        <v>19.5</v>
      </c>
      <c r="C200" s="76"/>
      <c r="E200" s="79">
        <f t="shared" si="5"/>
        <v>0.26285768417920391</v>
      </c>
      <c r="F200" s="79">
        <f t="shared" si="8"/>
        <v>0.25264138722165963</v>
      </c>
      <c r="G200" s="79">
        <f t="shared" si="8"/>
        <v>0.25181014519998751</v>
      </c>
      <c r="H200" s="79">
        <f t="shared" si="8"/>
        <v>0.25114712118395716</v>
      </c>
      <c r="I200" s="79">
        <f t="shared" si="8"/>
        <v>0.26283293444043143</v>
      </c>
      <c r="J200" s="79">
        <f t="shared" si="8"/>
        <v>0.25268896955945852</v>
      </c>
      <c r="K200" s="79">
        <f t="shared" si="8"/>
        <v>0.25181014519998751</v>
      </c>
      <c r="L200" s="79">
        <f t="shared" si="8"/>
        <v>0.24417490987955276</v>
      </c>
      <c r="M200" s="79">
        <f t="shared" si="8"/>
        <v>0.27418328976871498</v>
      </c>
      <c r="N200" s="79">
        <f t="shared" si="8"/>
        <v>0.24881682496830101</v>
      </c>
      <c r="O200" s="79">
        <f t="shared" si="8"/>
        <v>0.24419790268008279</v>
      </c>
      <c r="P200" s="79">
        <f t="shared" si="8"/>
        <v>0.24068239507638478</v>
      </c>
    </row>
    <row r="201" spans="2:16" ht="21.6" hidden="1" customHeight="1" x14ac:dyDescent="0.25">
      <c r="B201" s="78">
        <v>19</v>
      </c>
      <c r="C201" s="76"/>
      <c r="E201" s="79">
        <f t="shared" si="5"/>
        <v>0.25334534189774982</v>
      </c>
      <c r="F201" s="79">
        <f t="shared" si="8"/>
        <v>0.24323261728164883</v>
      </c>
      <c r="G201" s="79">
        <f t="shared" si="8"/>
        <v>0.24241029250410581</v>
      </c>
      <c r="H201" s="79">
        <f t="shared" si="8"/>
        <v>0.24175443482652734</v>
      </c>
      <c r="I201" s="79">
        <f t="shared" si="8"/>
        <v>0.25332082979305015</v>
      </c>
      <c r="J201" s="79">
        <f t="shared" si="8"/>
        <v>0.24327969143535133</v>
      </c>
      <c r="K201" s="79">
        <f t="shared" si="8"/>
        <v>0.24241029250410581</v>
      </c>
      <c r="L201" s="79">
        <f t="shared" si="8"/>
        <v>0.23486049896613098</v>
      </c>
      <c r="M201" s="79">
        <f t="shared" si="8"/>
        <v>0.2645687944961827</v>
      </c>
      <c r="N201" s="79">
        <f t="shared" si="8"/>
        <v>0.2394497055238769</v>
      </c>
      <c r="O201" s="79">
        <f t="shared" si="8"/>
        <v>0.23488322479229057</v>
      </c>
      <c r="P201" s="79">
        <f t="shared" si="8"/>
        <v>0.23140922519921805</v>
      </c>
    </row>
    <row r="202" spans="2:16" ht="21.6" hidden="1" customHeight="1" x14ac:dyDescent="0.25">
      <c r="B202" s="78">
        <v>18.5</v>
      </c>
      <c r="C202" s="76"/>
      <c r="E202" s="79">
        <f t="shared" si="5"/>
        <v>0.24393731903902263</v>
      </c>
      <c r="F202" s="79">
        <f t="shared" si="8"/>
        <v>0.23393733547994702</v>
      </c>
      <c r="G202" s="79">
        <f t="shared" si="8"/>
        <v>0.23312467573375481</v>
      </c>
      <c r="H202" s="79">
        <f t="shared" si="8"/>
        <v>0.23247658100115054</v>
      </c>
      <c r="I202" s="79">
        <f t="shared" si="8"/>
        <v>0.24391306672128793</v>
      </c>
      <c r="J202" s="79">
        <f t="shared" si="8"/>
        <v>0.23398385865089474</v>
      </c>
      <c r="K202" s="79">
        <f t="shared" si="8"/>
        <v>0.23312467573375481</v>
      </c>
      <c r="L202" s="79">
        <f t="shared" si="8"/>
        <v>0.22566720056308329</v>
      </c>
      <c r="M202" s="79">
        <f t="shared" si="8"/>
        <v>0.25504852086325347</v>
      </c>
      <c r="N202" s="79">
        <f t="shared" si="8"/>
        <v>0.2301995164155605</v>
      </c>
      <c r="O202" s="79">
        <f t="shared" si="8"/>
        <v>0.22568963869124073</v>
      </c>
      <c r="P202" s="79">
        <f t="shared" si="8"/>
        <v>0.22226031617945591</v>
      </c>
    </row>
    <row r="203" spans="2:16" ht="21.6" hidden="1" customHeight="1" x14ac:dyDescent="0.25">
      <c r="B203" s="78">
        <v>18</v>
      </c>
      <c r="C203" s="76"/>
      <c r="E203" s="80">
        <f t="shared" si="5"/>
        <v>0.23463524484920956</v>
      </c>
      <c r="F203" s="80">
        <f t="shared" si="8"/>
        <v>0.22475718489169844</v>
      </c>
      <c r="G203" s="80">
        <f t="shared" si="8"/>
        <v>0.2239549379713206</v>
      </c>
      <c r="H203" s="80">
        <f t="shared" si="8"/>
        <v>0.22331520267153535</v>
      </c>
      <c r="I203" s="80">
        <f t="shared" si="8"/>
        <v>0.23461127453463398</v>
      </c>
      <c r="J203" s="80">
        <f t="shared" si="8"/>
        <v>0.22480311427558713</v>
      </c>
      <c r="K203" s="80">
        <f t="shared" si="8"/>
        <v>0.2239549379713206</v>
      </c>
      <c r="L203" s="80">
        <f t="shared" si="8"/>
        <v>0.21659664954569666</v>
      </c>
      <c r="M203" s="80">
        <f t="shared" si="8"/>
        <v>0.24562405483685837</v>
      </c>
      <c r="N203" s="80">
        <f t="shared" si="8"/>
        <v>0.22106789930471304</v>
      </c>
      <c r="O203" s="80">
        <f t="shared" si="8"/>
        <v>0.21661877929984394</v>
      </c>
      <c r="P203" s="80">
        <f t="shared" si="8"/>
        <v>0.21323729400385161</v>
      </c>
    </row>
    <row r="204" spans="2:16" ht="21.6" hidden="1" customHeight="1" x14ac:dyDescent="0.25"/>
    <row r="205" spans="2:16" ht="21.6" customHeight="1" x14ac:dyDescent="0.25"/>
    <row r="206" spans="2:16" ht="21.6" customHeight="1" x14ac:dyDescent="0.25"/>
    <row r="207" spans="2:16" ht="21.6" customHeight="1" x14ac:dyDescent="0.25"/>
    <row r="208" spans="2:16" ht="21.6" customHeight="1" x14ac:dyDescent="0.25"/>
    <row r="209" ht="21.6" customHeight="1" x14ac:dyDescent="0.25"/>
    <row r="210" ht="21.6" customHeight="1" x14ac:dyDescent="0.25"/>
    <row r="211" ht="21.6" customHeight="1" x14ac:dyDescent="0.25"/>
    <row r="212" ht="21.6" customHeight="1" x14ac:dyDescent="0.25"/>
    <row r="213" ht="21.6" customHeight="1" x14ac:dyDescent="0.25"/>
    <row r="214" ht="21.6" customHeight="1" x14ac:dyDescent="0.25"/>
    <row r="215" ht="21.6" customHeight="1" x14ac:dyDescent="0.25"/>
    <row r="216" ht="21.6" customHeight="1" x14ac:dyDescent="0.25"/>
    <row r="217" ht="21.6" customHeight="1" x14ac:dyDescent="0.25"/>
    <row r="218" ht="21.6" customHeight="1" x14ac:dyDescent="0.25"/>
    <row r="219" ht="21.6" customHeight="1" x14ac:dyDescent="0.25"/>
    <row r="220" ht="21.6" customHeight="1" x14ac:dyDescent="0.25"/>
    <row r="221" ht="21.6" customHeight="1" x14ac:dyDescent="0.25"/>
    <row r="222" ht="21.6" customHeight="1" x14ac:dyDescent="0.25"/>
    <row r="223" ht="21.6" customHeight="1" x14ac:dyDescent="0.25"/>
    <row r="224" ht="21.6" customHeight="1" x14ac:dyDescent="0.25"/>
    <row r="225" ht="21.6" customHeight="1" x14ac:dyDescent="0.25"/>
    <row r="226" ht="21.6" customHeight="1" x14ac:dyDescent="0.25"/>
    <row r="227" ht="21.6" customHeight="1" x14ac:dyDescent="0.25"/>
    <row r="228" ht="21.6" customHeight="1" x14ac:dyDescent="0.25"/>
    <row r="229" ht="21.6" customHeight="1" x14ac:dyDescent="0.25"/>
    <row r="230" ht="21.6" customHeight="1" x14ac:dyDescent="0.25"/>
    <row r="231" ht="21.6" customHeight="1" x14ac:dyDescent="0.25"/>
    <row r="232" ht="21.6" customHeight="1" x14ac:dyDescent="0.25"/>
    <row r="233" ht="21.6" customHeight="1" x14ac:dyDescent="0.25"/>
    <row r="234" ht="21.6" customHeight="1" x14ac:dyDescent="0.25"/>
    <row r="235" ht="21.6" customHeight="1" x14ac:dyDescent="0.25"/>
    <row r="236" ht="21.6" customHeight="1" x14ac:dyDescent="0.25"/>
    <row r="237" ht="21.6" customHeight="1" x14ac:dyDescent="0.25"/>
    <row r="238" ht="21.6" customHeight="1" x14ac:dyDescent="0.25"/>
    <row r="239" ht="21.6" customHeight="1" x14ac:dyDescent="0.25"/>
    <row r="240" ht="21.6" customHeight="1" x14ac:dyDescent="0.25"/>
    <row r="241" ht="21.6" customHeight="1" x14ac:dyDescent="0.25"/>
    <row r="242" ht="21.6" customHeight="1" x14ac:dyDescent="0.25"/>
    <row r="243" ht="21.6" customHeight="1" x14ac:dyDescent="0.25"/>
    <row r="244" ht="21.6" customHeight="1" x14ac:dyDescent="0.25"/>
    <row r="245" ht="21.6" customHeight="1" x14ac:dyDescent="0.25"/>
    <row r="246" ht="21.6" customHeight="1" x14ac:dyDescent="0.25"/>
    <row r="247" ht="21.6" customHeight="1" x14ac:dyDescent="0.25"/>
    <row r="248" ht="21.6" customHeight="1" x14ac:dyDescent="0.25"/>
    <row r="249" ht="21.6" customHeight="1" x14ac:dyDescent="0.25"/>
    <row r="250" ht="21.6" customHeight="1" x14ac:dyDescent="0.25"/>
    <row r="251" ht="21.6" customHeight="1" x14ac:dyDescent="0.25"/>
    <row r="252" ht="21.6" customHeight="1" x14ac:dyDescent="0.25"/>
    <row r="253" ht="21.6" customHeight="1" x14ac:dyDescent="0.25"/>
    <row r="254" ht="21.6" customHeight="1" x14ac:dyDescent="0.25"/>
    <row r="255" ht="21.6" customHeight="1" x14ac:dyDescent="0.25"/>
    <row r="256" ht="21.6" customHeight="1" x14ac:dyDescent="0.25"/>
    <row r="257" ht="21.6" customHeight="1" x14ac:dyDescent="0.25"/>
    <row r="258" ht="21.6" customHeight="1" x14ac:dyDescent="0.25"/>
    <row r="259" ht="21.6" customHeight="1" x14ac:dyDescent="0.25"/>
    <row r="260" ht="21.6" customHeight="1" x14ac:dyDescent="0.25"/>
    <row r="261" ht="21.6" customHeight="1" x14ac:dyDescent="0.25"/>
    <row r="262" ht="21.6" customHeight="1" x14ac:dyDescent="0.25"/>
    <row r="263" ht="21.6" customHeight="1" x14ac:dyDescent="0.25"/>
    <row r="264" ht="21.6" customHeight="1" x14ac:dyDescent="0.25"/>
    <row r="265" ht="21.6" customHeight="1" x14ac:dyDescent="0.25"/>
    <row r="266" ht="21.6" customHeight="1" x14ac:dyDescent="0.25"/>
    <row r="267" ht="21.6" customHeight="1" x14ac:dyDescent="0.25"/>
    <row r="268" ht="21.6" customHeight="1" x14ac:dyDescent="0.25"/>
    <row r="269" ht="21.6" customHeight="1" x14ac:dyDescent="0.25"/>
    <row r="270" ht="21.6" customHeight="1" x14ac:dyDescent="0.25"/>
    <row r="271" ht="21.6" customHeight="1" x14ac:dyDescent="0.25"/>
    <row r="272" ht="21.6" customHeight="1" x14ac:dyDescent="0.25"/>
    <row r="273" ht="21.6" customHeight="1" x14ac:dyDescent="0.25"/>
    <row r="274" ht="21.6" customHeight="1" x14ac:dyDescent="0.25"/>
    <row r="275" ht="21.6" customHeight="1" x14ac:dyDescent="0.25"/>
    <row r="276" ht="21.6" customHeight="1" x14ac:dyDescent="0.25"/>
    <row r="277" ht="21.6" customHeight="1" x14ac:dyDescent="0.25"/>
    <row r="278" ht="21.6" customHeight="1" x14ac:dyDescent="0.25"/>
    <row r="279" ht="21.6" customHeight="1" x14ac:dyDescent="0.25"/>
    <row r="280" ht="21.6" customHeight="1" x14ac:dyDescent="0.25"/>
    <row r="281" ht="21.6" customHeight="1" x14ac:dyDescent="0.25"/>
    <row r="282" ht="21.6" customHeight="1" x14ac:dyDescent="0.25"/>
    <row r="283" ht="21.6" customHeight="1" x14ac:dyDescent="0.25"/>
    <row r="284" ht="21.6" customHeight="1" x14ac:dyDescent="0.25"/>
    <row r="285" ht="21.6" customHeight="1" x14ac:dyDescent="0.25"/>
    <row r="286" ht="21.6" customHeight="1" x14ac:dyDescent="0.25"/>
    <row r="287" ht="21.6" customHeight="1" x14ac:dyDescent="0.25"/>
    <row r="288" ht="21.6" customHeight="1" x14ac:dyDescent="0.25"/>
    <row r="289" ht="21.6" customHeight="1" x14ac:dyDescent="0.25"/>
    <row r="290" ht="21.6" customHeight="1" x14ac:dyDescent="0.25"/>
    <row r="291" ht="21.6" customHeight="1" x14ac:dyDescent="0.25"/>
    <row r="292" ht="21.6" customHeight="1" x14ac:dyDescent="0.25"/>
    <row r="293" ht="21.6" customHeight="1" x14ac:dyDescent="0.25"/>
    <row r="294" ht="21.6" customHeight="1" x14ac:dyDescent="0.25"/>
    <row r="295" ht="21.6" customHeight="1" x14ac:dyDescent="0.25"/>
    <row r="296" ht="21.6" customHeight="1" x14ac:dyDescent="0.25"/>
    <row r="297" ht="21.6" customHeight="1" x14ac:dyDescent="0.25"/>
  </sheetData>
  <sheetProtection algorithmName="SHA-512" hashValue="5vI6ulCbhHgoF7tbeNB24an+CQr2/7FvipCCc2yTm5cwYDpPMdvNFNyOZYFzxPxncLxyWS9RfGseEpYcVreXQQ==" saltValue="twws2mAzG7qEwTMji1AZRw==" spinCount="100000" sheet="1" formatCells="0" formatColumns="0" formatRows="0" insertColumns="0" insertRows="0" insertHyperlinks="0" deleteColumns="0" deleteRows="0"/>
  <mergeCells count="15">
    <mergeCell ref="J7:S12"/>
    <mergeCell ref="B63:B66"/>
    <mergeCell ref="B24:B27"/>
    <mergeCell ref="B61:B62"/>
    <mergeCell ref="C61:C62"/>
    <mergeCell ref="B20:B23"/>
    <mergeCell ref="B14:B15"/>
    <mergeCell ref="C14:C15"/>
    <mergeCell ref="B67:B70"/>
    <mergeCell ref="B71:B74"/>
    <mergeCell ref="B77:B78"/>
    <mergeCell ref="C77:C78"/>
    <mergeCell ref="D14:AA14"/>
    <mergeCell ref="B16:B19"/>
    <mergeCell ref="D61:AA61"/>
  </mergeCells>
  <conditionalFormatting sqref="D16:AA27">
    <cfRule type="expression" dxfId="1" priority="7" stopIfTrue="1">
      <formula>D$15&gt;$AA$12</formula>
    </cfRule>
    <cfRule type="cellIs" dxfId="0" priority="8" stopIfTrue="1" operator="between">
      <formula>$AB$10</formula>
      <formula>$AB$11</formula>
    </cfRule>
  </conditionalFormatting>
  <dataValidations disablePrompts="1" count="1">
    <dataValidation type="list" allowBlank="1" showInputMessage="1" showErrorMessage="1" sqref="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xr:uid="{00000000-0002-0000-0000-000000000000}">
      <formula1>$AB$14:$AB$15</formula1>
    </dataValidation>
  </dataValidations>
  <printOptions horizontalCentered="1"/>
  <pageMargins left="0.39370078740157483" right="0.39370078740157483" top="0.74803149606299213" bottom="0.74803149606299213" header="0" footer="0"/>
  <pageSetup scale="5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Напольные конвекторы SC</vt:lpstr>
      <vt:lpstr>'Напольные конвекторы SC'!Print_Area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Aidas</dc:creator>
  <cp:lastModifiedBy>Donatas</cp:lastModifiedBy>
  <cp:lastPrinted>2018-06-06T10:43:11Z</cp:lastPrinted>
  <dcterms:created xsi:type="dcterms:W3CDTF">2017-04-06T07:39:51Z</dcterms:created>
  <dcterms:modified xsi:type="dcterms:W3CDTF">2018-06-07T15:52:26Z</dcterms:modified>
</cp:coreProperties>
</file>